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<sst xmlns="http://schemas.openxmlformats.org/spreadsheetml/2006/main" count="46" uniqueCount="23">
  <si>
    <t>Fecha</t>
  </si>
  <si>
    <t>Prov</t>
  </si>
  <si>
    <t>MP  MAT</t>
  </si>
  <si>
    <t>Q</t>
  </si>
  <si>
    <t>VBF Unit</t>
  </si>
  <si>
    <t>Bonif 7%</t>
  </si>
  <si>
    <t>Calidad</t>
  </si>
  <si>
    <t>AA</t>
  </si>
  <si>
    <t>Flete 1%</t>
  </si>
  <si>
    <t>Seguro 1.5%</t>
  </si>
  <si>
    <t>Peaje</t>
  </si>
  <si>
    <t>$ UNIT</t>
  </si>
  <si>
    <t>COSTO TOTAL</t>
  </si>
  <si>
    <t>Alfa</t>
  </si>
  <si>
    <t>MP1</t>
  </si>
  <si>
    <t>Beta</t>
  </si>
  <si>
    <t>MP2</t>
  </si>
  <si>
    <t>Omega</t>
  </si>
  <si>
    <t>Mat 1</t>
  </si>
  <si>
    <t> </t>
  </si>
  <si>
    <t>Mat 2</t>
  </si>
  <si>
    <t>Mat 3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</si>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</sst>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0.0000"/>
  </numFmts>
  <fonts count="6">
    <font>
      <sz val="10.0"/>
      <color rgb="FF000000"/>
      <name val="Arial"/>
      <scheme val="minor"/>
    </font>
    <font>
      <b/>
      <sz val="12.0"/>
      <color theme="1"/>
      <name val="Arial"/>
    </font>
    <font>
      <sz val="11.0"/>
      <color theme="1"/>
      <name val="Arial"/>
    </font>
    <font>
      <color theme="1"/>
      <name val="Arial"/>
    </font>
    <font>
      <sz val="12.0"/>
      <color theme="1"/>
      <name val="Arial"/>
    </font>
    <font>
      <sz val="12.0"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</fills>
  <borders count="2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1" fillId="2" fontId="1" numFmtId="0" xfId="0" applyAlignment="1" applyBorder="1" applyFont="1">
      <alignment horizontal="center" shrinkToFit="0" vertical="bottom" wrapText="1"/>
    </xf>
    <xf borderId="1" fillId="2" fontId="2" numFmtId="0" xfId="0" applyAlignment="1" applyBorder="1" applyFont="1">
      <alignment horizontal="center" vertical="bottom"/>
    </xf>
    <xf borderId="0" fillId="0" fontId="3" numFmtId="0" xfId="0" applyAlignment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5" numFmtId="0" xfId="0" applyAlignment="1" applyBorder="1" applyFont="1">
      <alignment vertical="bottom"/>
    </xf>
    <xf borderId="1" fillId="0" fontId="5" numFmtId="165" xfId="0" applyAlignment="1" applyBorder="1" applyFont="1" applyNumberFormat="1">
      <alignment vertical="bottom"/>
    </xf>
    <xf borderId="1" fillId="0" fontId="5" numFmtId="2" xfId="0" applyAlignment="1" applyBorder="1" applyFont="1" applyNumberFormat="1">
      <alignment vertical="bottom"/>
    </xf>
    <xf borderId="1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>
        <v>43926.0</v>
      </c>
      <c r="B2" s="6" t="s">
        <v>13</v>
      </c>
      <c r="C2" s="6" t="s">
        <v>14</v>
      </c>
      <c r="D2" s="6">
        <v>5000.0</v>
      </c>
      <c r="E2" s="7">
        <v>10.0</v>
      </c>
      <c r="F2" s="8">
        <f t="shared" ref="F2:F4" si="1">+E2*-0.07</f>
        <v>-0.7</v>
      </c>
      <c r="G2" s="8">
        <v>0.5</v>
      </c>
      <c r="H2" s="8">
        <f>+2500/D2</f>
        <v>0.5</v>
      </c>
      <c r="I2" s="9">
        <f t="shared" ref="I2:I4" si="2">+(E2+F2)*0.01</f>
        <v>0.093</v>
      </c>
      <c r="J2" s="9">
        <f t="shared" ref="J2:J4" si="3">+(E2+F2)*0.015</f>
        <v>0.1395</v>
      </c>
      <c r="K2" s="9">
        <f t="shared" ref="K2:K4" si="4">+500/D2</f>
        <v>0.1</v>
      </c>
      <c r="L2" s="10">
        <f t="shared" ref="L2:L7" si="5">SUM(E2:K2)</f>
        <v>10.6325</v>
      </c>
      <c r="M2" s="10">
        <f t="shared" ref="M2:M7" si="6">+L2*D2</f>
        <v>53162.5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>
        <v>43928.0</v>
      </c>
      <c r="B3" s="6" t="s">
        <v>15</v>
      </c>
      <c r="C3" s="6" t="s">
        <v>16</v>
      </c>
      <c r="D3" s="6">
        <v>8000.0</v>
      </c>
      <c r="E3" s="7">
        <v>11.0</v>
      </c>
      <c r="F3" s="8">
        <f t="shared" si="1"/>
        <v>-0.77</v>
      </c>
      <c r="G3" s="8">
        <v>0.5</v>
      </c>
      <c r="H3" s="8">
        <f>+6000/D3</f>
        <v>0.75</v>
      </c>
      <c r="I3" s="9">
        <f t="shared" si="2"/>
        <v>0.1023</v>
      </c>
      <c r="J3" s="9">
        <f t="shared" si="3"/>
        <v>0.15345</v>
      </c>
      <c r="K3" s="9">
        <f t="shared" si="4"/>
        <v>0.0625</v>
      </c>
      <c r="L3" s="10">
        <f t="shared" si="5"/>
        <v>11.79825</v>
      </c>
      <c r="M3" s="10">
        <f t="shared" si="6"/>
        <v>94386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>
        <v>43932.0</v>
      </c>
      <c r="B4" s="6" t="s">
        <v>13</v>
      </c>
      <c r="C4" s="6" t="s">
        <v>14</v>
      </c>
      <c r="D4" s="6">
        <v>2000.0</v>
      </c>
      <c r="E4" s="7">
        <v>12.3</v>
      </c>
      <c r="F4" s="8">
        <f t="shared" si="1"/>
        <v>-0.861</v>
      </c>
      <c r="G4" s="8">
        <v>0.5</v>
      </c>
      <c r="H4" s="8">
        <f>+1300/D4</f>
        <v>0.65</v>
      </c>
      <c r="I4" s="9">
        <f t="shared" si="2"/>
        <v>0.11439</v>
      </c>
      <c r="J4" s="9">
        <f t="shared" si="3"/>
        <v>0.171585</v>
      </c>
      <c r="K4" s="9">
        <f t="shared" si="4"/>
        <v>0.25</v>
      </c>
      <c r="L4" s="10">
        <f t="shared" si="5"/>
        <v>13.124975</v>
      </c>
      <c r="M4" s="10">
        <f t="shared" si="6"/>
        <v>26249.95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>
        <v>43936.0</v>
      </c>
      <c r="B5" s="6" t="s">
        <v>17</v>
      </c>
      <c r="C5" s="6" t="s">
        <v>18</v>
      </c>
      <c r="D5" s="6">
        <v>500.0</v>
      </c>
      <c r="E5" s="7">
        <v>9.0</v>
      </c>
      <c r="F5" s="8" t="s">
        <v>19</v>
      </c>
      <c r="G5" s="8" t="s">
        <v>19</v>
      </c>
      <c r="H5" s="8" t="s">
        <v>19</v>
      </c>
      <c r="I5" s="9">
        <f t="shared" ref="I5:I7" si="7">+2500/1700</f>
        <v>1.470588235</v>
      </c>
      <c r="J5" s="9">
        <f t="shared" ref="J5:J7" si="8">+2000/1700</f>
        <v>1.176470588</v>
      </c>
      <c r="K5" s="9">
        <f t="shared" ref="K5:K7" si="9">+500/1700</f>
        <v>0.2941176471</v>
      </c>
      <c r="L5" s="10">
        <f t="shared" si="5"/>
        <v>11.94117647</v>
      </c>
      <c r="M5" s="10">
        <f t="shared" si="6"/>
        <v>5970.588235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>
        <v>43936.0</v>
      </c>
      <c r="B6" s="6" t="s">
        <v>17</v>
      </c>
      <c r="C6" s="6" t="s">
        <v>20</v>
      </c>
      <c r="D6" s="6">
        <v>1000.0</v>
      </c>
      <c r="E6" s="7">
        <v>6.0</v>
      </c>
      <c r="F6" s="8" t="s">
        <v>19</v>
      </c>
      <c r="G6" s="8" t="s">
        <v>19</v>
      </c>
      <c r="H6" s="8" t="s">
        <v>19</v>
      </c>
      <c r="I6" s="9">
        <f t="shared" si="7"/>
        <v>1.470588235</v>
      </c>
      <c r="J6" s="9">
        <f t="shared" si="8"/>
        <v>1.176470588</v>
      </c>
      <c r="K6" s="9">
        <f t="shared" si="9"/>
        <v>0.2941176471</v>
      </c>
      <c r="L6" s="10">
        <f t="shared" si="5"/>
        <v>8.941176471</v>
      </c>
      <c r="M6" s="10">
        <f t="shared" si="6"/>
        <v>8941.176471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>
        <v>43936.0</v>
      </c>
      <c r="B7" s="6" t="s">
        <v>17</v>
      </c>
      <c r="C7" s="6" t="s">
        <v>21</v>
      </c>
      <c r="D7" s="6">
        <v>200.0</v>
      </c>
      <c r="E7" s="7">
        <v>11.0</v>
      </c>
      <c r="F7" s="8" t="s">
        <v>19</v>
      </c>
      <c r="G7" s="8" t="s">
        <v>19</v>
      </c>
      <c r="H7" s="8" t="s">
        <v>19</v>
      </c>
      <c r="I7" s="9">
        <f t="shared" si="7"/>
        <v>1.470588235</v>
      </c>
      <c r="J7" s="9">
        <f t="shared" si="8"/>
        <v>1.176470588</v>
      </c>
      <c r="K7" s="9">
        <f t="shared" si="9"/>
        <v>0.2941176471</v>
      </c>
      <c r="L7" s="10">
        <f t="shared" si="5"/>
        <v>13.94117647</v>
      </c>
      <c r="M7" s="10">
        <f t="shared" si="6"/>
        <v>2788.235294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1" t="s">
        <v>19</v>
      </c>
      <c r="B8" s="6" t="s">
        <v>19</v>
      </c>
      <c r="C8" s="6" t="s">
        <v>19</v>
      </c>
      <c r="D8" s="6" t="s">
        <v>19</v>
      </c>
      <c r="E8" s="6" t="s">
        <v>19</v>
      </c>
      <c r="F8" s="8" t="s">
        <v>19</v>
      </c>
      <c r="G8" s="8" t="s">
        <v>19</v>
      </c>
      <c r="H8" s="8" t="s">
        <v>19</v>
      </c>
      <c r="I8" s="8" t="s">
        <v>19</v>
      </c>
      <c r="J8" s="8" t="s">
        <v>19</v>
      </c>
      <c r="K8" s="8" t="s">
        <v>19</v>
      </c>
      <c r="L8" s="8" t="s">
        <v>22</v>
      </c>
      <c r="M8" s="10">
        <f>SUM(M2:M7)</f>
        <v>191498.45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rawing r:id="rId1"/>
</worksheet>
</file>