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30" windowHeight="7620"/>
  </bookViews>
  <sheets>
    <sheet name="revisión+ejemploB" sheetId="13" r:id="rId1"/>
    <sheet name="ejemploA" sheetId="9" r:id="rId2"/>
    <sheet name="ejercicio1" sheetId="8" r:id="rId3"/>
    <sheet name="ejercicio2" sheetId="12" r:id="rId4"/>
    <sheet name="ejercicio3" sheetId="11" r:id="rId5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5" i="13" l="1"/>
  <c r="G75" i="13"/>
  <c r="F75" i="13"/>
  <c r="E75" i="13"/>
  <c r="B108" i="9"/>
  <c r="B107" i="9"/>
  <c r="B106" i="9"/>
  <c r="B105" i="9"/>
  <c r="I67" i="9" l="1"/>
  <c r="B100" i="9"/>
  <c r="B90" i="9"/>
  <c r="B98" i="9"/>
  <c r="B93" i="9"/>
  <c r="B94" i="9"/>
  <c r="B95" i="9"/>
  <c r="B96" i="9"/>
  <c r="B97" i="9"/>
  <c r="B92" i="9"/>
  <c r="B85" i="9"/>
  <c r="B86" i="9"/>
  <c r="B87" i="9"/>
  <c r="B88" i="9"/>
  <c r="B89" i="9"/>
  <c r="B84" i="9"/>
  <c r="B82" i="9"/>
  <c r="B77" i="9"/>
  <c r="B78" i="9"/>
  <c r="B79" i="9"/>
  <c r="B80" i="9"/>
  <c r="B81" i="9"/>
  <c r="B76" i="9"/>
  <c r="B74" i="9"/>
  <c r="B69" i="9"/>
  <c r="B70" i="9"/>
  <c r="B71" i="9"/>
  <c r="B72" i="9"/>
  <c r="B73" i="9"/>
  <c r="B68" i="9"/>
  <c r="C108" i="13"/>
  <c r="C106" i="13"/>
  <c r="C101" i="13"/>
  <c r="C102" i="13"/>
  <c r="C103" i="13"/>
  <c r="C104" i="13"/>
  <c r="C105" i="13"/>
  <c r="C100" i="13"/>
  <c r="B100" i="13"/>
  <c r="C98" i="13"/>
  <c r="C93" i="13"/>
  <c r="C94" i="13"/>
  <c r="C95" i="13"/>
  <c r="C96" i="13"/>
  <c r="C97" i="13"/>
  <c r="C92" i="13"/>
  <c r="B92" i="13"/>
  <c r="C90" i="13"/>
  <c r="C85" i="13"/>
  <c r="C86" i="13"/>
  <c r="C87" i="13"/>
  <c r="C88" i="13"/>
  <c r="C89" i="13"/>
  <c r="C84" i="13"/>
  <c r="B84" i="13"/>
  <c r="B82" i="13"/>
  <c r="C82" i="13"/>
  <c r="C77" i="13"/>
  <c r="C78" i="13"/>
  <c r="C79" i="13"/>
  <c r="C80" i="13"/>
  <c r="C81" i="13"/>
  <c r="C76" i="13"/>
  <c r="B76" i="13"/>
  <c r="B60" i="9" l="1"/>
  <c r="B61" i="9"/>
  <c r="B62" i="9"/>
  <c r="B63" i="9"/>
  <c r="B64" i="9"/>
  <c r="B59" i="9"/>
  <c r="B51" i="9"/>
  <c r="B52" i="9"/>
  <c r="B53" i="9"/>
  <c r="B54" i="9"/>
  <c r="B55" i="9"/>
  <c r="B50" i="9"/>
  <c r="B44" i="9"/>
  <c r="B45" i="9"/>
  <c r="B46" i="9"/>
  <c r="B47" i="9"/>
  <c r="B48" i="9"/>
  <c r="B43" i="9"/>
  <c r="B41" i="9"/>
  <c r="B40" i="9"/>
  <c r="B64" i="13"/>
  <c r="B63" i="13"/>
  <c r="B62" i="13"/>
  <c r="B61" i="13"/>
  <c r="B60" i="13"/>
  <c r="B59" i="13"/>
  <c r="B52" i="13"/>
  <c r="E37" i="13"/>
  <c r="D37" i="13"/>
  <c r="C37" i="13"/>
  <c r="B37" i="13"/>
  <c r="B55" i="13" s="1"/>
  <c r="E36" i="13"/>
  <c r="D36" i="13"/>
  <c r="C36" i="13"/>
  <c r="B36" i="13"/>
  <c r="B54" i="13" s="1"/>
  <c r="E35" i="13"/>
  <c r="B53" i="13" s="1"/>
  <c r="D35" i="13"/>
  <c r="C35" i="13"/>
  <c r="B35" i="13"/>
  <c r="E34" i="13"/>
  <c r="D34" i="13"/>
  <c r="C34" i="13"/>
  <c r="B34" i="13"/>
  <c r="E33" i="13"/>
  <c r="D33" i="13"/>
  <c r="C33" i="13"/>
  <c r="B33" i="13"/>
  <c r="B51" i="13" s="1"/>
  <c r="E32" i="13"/>
  <c r="D32" i="13"/>
  <c r="C32" i="13"/>
  <c r="B32" i="13"/>
  <c r="B50" i="13" s="1"/>
  <c r="E22" i="13"/>
  <c r="D22" i="13"/>
  <c r="C22" i="13"/>
  <c r="B22" i="13"/>
  <c r="B40" i="13" s="1"/>
  <c r="E18" i="13"/>
  <c r="E30" i="13" s="1"/>
  <c r="B48" i="13" s="1"/>
  <c r="D18" i="13"/>
  <c r="D29" i="13" s="1"/>
  <c r="C18" i="13"/>
  <c r="C30" i="13" s="1"/>
  <c r="B18" i="13"/>
  <c r="B30" i="13" s="1"/>
  <c r="E10" i="13"/>
  <c r="B109" i="13" s="1"/>
  <c r="D10" i="13"/>
  <c r="C10" i="13"/>
  <c r="B10" i="13"/>
  <c r="B65" i="13" s="1"/>
  <c r="B70" i="13" l="1"/>
  <c r="B72" i="13"/>
  <c r="B68" i="13"/>
  <c r="B71" i="13"/>
  <c r="B69" i="13"/>
  <c r="B67" i="13"/>
  <c r="D23" i="13"/>
  <c r="D26" i="13"/>
  <c r="D28" i="13"/>
  <c r="D30" i="13"/>
  <c r="E23" i="13"/>
  <c r="E25" i="13"/>
  <c r="E26" i="13"/>
  <c r="E27" i="13"/>
  <c r="E28" i="13"/>
  <c r="E29" i="13"/>
  <c r="D25" i="13"/>
  <c r="D27" i="13"/>
  <c r="B23" i="13"/>
  <c r="B25" i="13"/>
  <c r="B26" i="13"/>
  <c r="B27" i="13"/>
  <c r="B28" i="13"/>
  <c r="B29" i="13"/>
  <c r="C23" i="13"/>
  <c r="C25" i="13"/>
  <c r="C26" i="13"/>
  <c r="C27" i="13"/>
  <c r="C28" i="13"/>
  <c r="C29" i="13"/>
  <c r="E37" i="12"/>
  <c r="D37" i="12"/>
  <c r="C37" i="12"/>
  <c r="B37" i="12"/>
  <c r="E36" i="12"/>
  <c r="D36" i="12"/>
  <c r="C36" i="12"/>
  <c r="B36" i="12"/>
  <c r="E35" i="12"/>
  <c r="D35" i="12"/>
  <c r="C35" i="12"/>
  <c r="B35" i="12"/>
  <c r="E34" i="12"/>
  <c r="D34" i="12"/>
  <c r="C34" i="12"/>
  <c r="B34" i="12"/>
  <c r="E33" i="12"/>
  <c r="D33" i="12"/>
  <c r="C33" i="12"/>
  <c r="B33" i="12"/>
  <c r="E32" i="12"/>
  <c r="D32" i="12"/>
  <c r="C32" i="12"/>
  <c r="B32" i="12"/>
  <c r="E22" i="12"/>
  <c r="D22" i="12"/>
  <c r="C22" i="12"/>
  <c r="B22" i="12"/>
  <c r="E18" i="12"/>
  <c r="E30" i="12" s="1"/>
  <c r="D18" i="12"/>
  <c r="D30" i="12" s="1"/>
  <c r="C18" i="12"/>
  <c r="C30" i="12" s="1"/>
  <c r="B18" i="12"/>
  <c r="B30" i="12" s="1"/>
  <c r="E10" i="12"/>
  <c r="D10" i="12"/>
  <c r="C10" i="12"/>
  <c r="B10" i="12"/>
  <c r="B43" i="13" l="1"/>
  <c r="B46" i="13"/>
  <c r="B41" i="13"/>
  <c r="B85" i="13" s="1"/>
  <c r="B77" i="13"/>
  <c r="B101" i="13"/>
  <c r="B45" i="13"/>
  <c r="B97" i="13"/>
  <c r="B81" i="13"/>
  <c r="B105" i="13"/>
  <c r="B89" i="13"/>
  <c r="B47" i="13"/>
  <c r="B104" i="13"/>
  <c r="B88" i="13"/>
  <c r="B96" i="13"/>
  <c r="B80" i="13"/>
  <c r="B44" i="13"/>
  <c r="B102" i="13"/>
  <c r="B86" i="13"/>
  <c r="B94" i="13"/>
  <c r="B78" i="13"/>
  <c r="B95" i="13"/>
  <c r="B79" i="13"/>
  <c r="B103" i="13"/>
  <c r="B87" i="13"/>
  <c r="C23" i="12"/>
  <c r="C25" i="12"/>
  <c r="C26" i="12"/>
  <c r="C27" i="12"/>
  <c r="C28" i="12"/>
  <c r="C29" i="12"/>
  <c r="D23" i="12"/>
  <c r="D25" i="12"/>
  <c r="D26" i="12"/>
  <c r="D27" i="12"/>
  <c r="D28" i="12"/>
  <c r="D29" i="12"/>
  <c r="E23" i="12"/>
  <c r="E25" i="12"/>
  <c r="E26" i="12"/>
  <c r="E27" i="12"/>
  <c r="E28" i="12"/>
  <c r="E29" i="12"/>
  <c r="B23" i="12"/>
  <c r="B25" i="12"/>
  <c r="B26" i="12"/>
  <c r="B27" i="12"/>
  <c r="B28" i="12"/>
  <c r="B29" i="12"/>
  <c r="B93" i="13" l="1"/>
  <c r="B98" i="13" s="1"/>
  <c r="B108" i="13"/>
  <c r="B90" i="13"/>
  <c r="B106" i="13"/>
  <c r="E37" i="9"/>
  <c r="D37" i="9"/>
  <c r="C37" i="9"/>
  <c r="B37" i="9"/>
  <c r="E36" i="9"/>
  <c r="D36" i="9"/>
  <c r="C36" i="9"/>
  <c r="B36" i="9"/>
  <c r="E35" i="9"/>
  <c r="D35" i="9"/>
  <c r="C35" i="9"/>
  <c r="B35" i="9"/>
  <c r="E34" i="9"/>
  <c r="D34" i="9"/>
  <c r="C34" i="9"/>
  <c r="B34" i="9"/>
  <c r="E33" i="9"/>
  <c r="D33" i="9"/>
  <c r="C33" i="9"/>
  <c r="B33" i="9"/>
  <c r="E32" i="9"/>
  <c r="D32" i="9"/>
  <c r="C32" i="9"/>
  <c r="B32" i="9"/>
  <c r="E22" i="9"/>
  <c r="D22" i="9"/>
  <c r="C22" i="9"/>
  <c r="B22" i="9"/>
  <c r="E18" i="9"/>
  <c r="E30" i="9" s="1"/>
  <c r="D18" i="9"/>
  <c r="D29" i="9" s="1"/>
  <c r="C18" i="9"/>
  <c r="C29" i="9" s="1"/>
  <c r="B18" i="9"/>
  <c r="B30" i="9" s="1"/>
  <c r="E10" i="9"/>
  <c r="D10" i="9"/>
  <c r="C10" i="9"/>
  <c r="B10" i="9"/>
  <c r="E37" i="8"/>
  <c r="D37" i="8"/>
  <c r="C37" i="8"/>
  <c r="B37" i="8"/>
  <c r="E36" i="8"/>
  <c r="D36" i="8"/>
  <c r="C36" i="8"/>
  <c r="B36" i="8"/>
  <c r="E35" i="8"/>
  <c r="D35" i="8"/>
  <c r="C35" i="8"/>
  <c r="B35" i="8"/>
  <c r="E34" i="8"/>
  <c r="D34" i="8"/>
  <c r="C34" i="8"/>
  <c r="B34" i="8"/>
  <c r="E33" i="8"/>
  <c r="D33" i="8"/>
  <c r="C33" i="8"/>
  <c r="B33" i="8"/>
  <c r="E32" i="8"/>
  <c r="D32" i="8"/>
  <c r="C32" i="8"/>
  <c r="B32" i="8"/>
  <c r="E22" i="8"/>
  <c r="D22" i="8"/>
  <c r="C22" i="8"/>
  <c r="B22" i="8"/>
  <c r="E18" i="8"/>
  <c r="E30" i="8" s="1"/>
  <c r="D18" i="8"/>
  <c r="D28" i="8" s="1"/>
  <c r="C18" i="8"/>
  <c r="C30" i="8" s="1"/>
  <c r="B18" i="8"/>
  <c r="B30" i="8" s="1"/>
  <c r="E10" i="8"/>
  <c r="D10" i="8"/>
  <c r="C10" i="8"/>
  <c r="B10" i="8"/>
  <c r="C23" i="9" l="1"/>
  <c r="C25" i="9"/>
  <c r="C27" i="9"/>
  <c r="C30" i="9"/>
  <c r="D23" i="9"/>
  <c r="D26" i="9"/>
  <c r="D28" i="9"/>
  <c r="D30" i="9"/>
  <c r="E23" i="9"/>
  <c r="E25" i="9"/>
  <c r="E26" i="9"/>
  <c r="E27" i="9"/>
  <c r="E28" i="9"/>
  <c r="E29" i="9"/>
  <c r="C26" i="9"/>
  <c r="C28" i="9"/>
  <c r="D25" i="9"/>
  <c r="D27" i="9"/>
  <c r="B23" i="9"/>
  <c r="B25" i="9"/>
  <c r="B26" i="9"/>
  <c r="B27" i="9"/>
  <c r="B28" i="9"/>
  <c r="B29" i="9"/>
  <c r="D26" i="8"/>
  <c r="D29" i="8"/>
  <c r="E23" i="8"/>
  <c r="E25" i="8"/>
  <c r="E26" i="8"/>
  <c r="E27" i="8"/>
  <c r="E28" i="8"/>
  <c r="E29" i="8"/>
  <c r="D23" i="8"/>
  <c r="D27" i="8"/>
  <c r="D30" i="8"/>
  <c r="B23" i="8"/>
  <c r="B25" i="8"/>
  <c r="B26" i="8"/>
  <c r="B27" i="8"/>
  <c r="B28" i="8"/>
  <c r="B29" i="8"/>
  <c r="D25" i="8"/>
  <c r="C23" i="8"/>
  <c r="C25" i="8"/>
  <c r="C26" i="8"/>
  <c r="C27" i="8"/>
  <c r="C28" i="8"/>
  <c r="C29" i="8"/>
</calcChain>
</file>

<file path=xl/sharedStrings.xml><?xml version="1.0" encoding="utf-8"?>
<sst xmlns="http://schemas.openxmlformats.org/spreadsheetml/2006/main" count="449" uniqueCount="64">
  <si>
    <t>TRANSFORMACIÓN ENERGÍA</t>
  </si>
  <si>
    <t>RESIDENCIAL</t>
  </si>
  <si>
    <t>COMERCIAL Y PÚBLICO</t>
  </si>
  <si>
    <t>TRANSPORTE</t>
  </si>
  <si>
    <t>AGROPECUARIO</t>
  </si>
  <si>
    <t>INDUSTRIA</t>
  </si>
  <si>
    <t>Población</t>
  </si>
  <si>
    <t>VAB a precios del 2004 (en millones de pesos)</t>
  </si>
  <si>
    <t>TOTAL</t>
  </si>
  <si>
    <t>Consumo energético total (ktep)</t>
  </si>
  <si>
    <t>P</t>
  </si>
  <si>
    <t>A</t>
  </si>
  <si>
    <t>S</t>
  </si>
  <si>
    <t>I</t>
  </si>
  <si>
    <t>1) DATOS DE PARTIDA</t>
  </si>
  <si>
    <t>2) VARIABLES BASE</t>
  </si>
  <si>
    <t>2004/2020</t>
  </si>
  <si>
    <t>3)LOGARITMOS</t>
  </si>
  <si>
    <t>4) FACTOR FORMA ADITIVA</t>
  </si>
  <si>
    <t>5) EFECTOS FORMA ADITIVA</t>
  </si>
  <si>
    <t>Numerador</t>
  </si>
  <si>
    <t>Denominador</t>
  </si>
  <si>
    <t>P (en millones)</t>
  </si>
  <si>
    <t>Y/P</t>
  </si>
  <si>
    <t>Yi/Y)</t>
  </si>
  <si>
    <t>Ei/Yi</t>
  </si>
  <si>
    <t>Ln(EP)</t>
  </si>
  <si>
    <t>Ln(EA)</t>
  </si>
  <si>
    <t>Ln (EIi)</t>
  </si>
  <si>
    <t>Ln (ESi)</t>
  </si>
  <si>
    <t>wi</t>
  </si>
  <si>
    <t>diferencia (control)</t>
  </si>
  <si>
    <t>ratio (control)</t>
  </si>
  <si>
    <t>4) FACTOR FORMA MULTIPLICATIVA</t>
  </si>
  <si>
    <t>5) EFECTOS FORMA MULTIPLICATIVA</t>
  </si>
  <si>
    <t>2004/2010</t>
  </si>
  <si>
    <t>2010/2018</t>
  </si>
  <si>
    <t>2018/2020</t>
  </si>
  <si>
    <t>Consigna: a) Realizar un análisis de descomposición aditivo del consumo de energía entre los siguientes períodos: 2004/2010; 2010/2018 y 2018/2020 b) Realizar gráficos para exponer los resultados</t>
  </si>
  <si>
    <t>Consigna: Realizar un análisis de descomposición multiplicativo del consumo de energía entre los siguientes períodos: 2004/2010; 2010/2018 y 2018/2020 b) Realizar gráficos para exponer los resultados</t>
  </si>
  <si>
    <t>Consigna: Responder las siguientes preguntas</t>
  </si>
  <si>
    <t>Busque los datos del valor agregado bruto a precios del año 2004 para los años 2004 y 2020 para Argentina. Luego calcule la tasa de variación porcentual entre ambos años</t>
  </si>
  <si>
    <t>Busque los datos del valor agregado bruto a precios corrientes para los años 2004 y 2020. Luego calcule la tasa de variación porcentual entre ambos años</t>
  </si>
  <si>
    <t>A partir de las tasas de variación calculadas en B y C, ¿en Argentina hubo inflación o deflación? ¿Cómo se dan cuenta? (Justificar respuesta a partir de los cálculos)</t>
  </si>
  <si>
    <t>A) ¿Qué diferencia hay entre el valor agregado bruto a precios del año 2004 y el valor agregado bruto a precios corrientes publicados por el INDEC?</t>
  </si>
  <si>
    <t>D) A partir de las tasas de variación calculadas en B y C, ¿en Argentina hubo inflación o deflación? ¿Cómo se dan cuenta? (Justificar respuesta a partir de los cálculos)</t>
  </si>
  <si>
    <t>VAB (b=2004) 2004</t>
  </si>
  <si>
    <t>VAB (b=2004) 2020</t>
  </si>
  <si>
    <t>Variación %</t>
  </si>
  <si>
    <t>VAB 2004</t>
  </si>
  <si>
    <t>VAB 2020</t>
  </si>
  <si>
    <t>B) Busque los datos del valor agregado bruto total a precios del año 2004 para los años 2004 y 2020 para Argentina. Luego calcule la tasa de variación porcentual entre ambos años</t>
  </si>
  <si>
    <t>C) Busque los datos del valor agregado bruto total a precios corrientes para los años 2004 y 2020. Luego calcule la tasa de variación porcentual entre ambos años</t>
  </si>
  <si>
    <t>EJERCICIO 3 CLASE PRÁCTICA 1) Consigna: Realizar un análisis de descomposición multiplicativo del consumo de energía entre 2004 y 2020</t>
  </si>
  <si>
    <t>MAL!!!</t>
  </si>
  <si>
    <t>Correcta!</t>
  </si>
  <si>
    <t>EP</t>
  </si>
  <si>
    <t>EA</t>
  </si>
  <si>
    <t>ES</t>
  </si>
  <si>
    <t>EI</t>
  </si>
  <si>
    <t>ET</t>
  </si>
  <si>
    <t>Industrial</t>
  </si>
  <si>
    <t>Para graficar:</t>
  </si>
  <si>
    <t>Total país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</si>
</sst>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"/>
    <numFmt numFmtId="165" formatCode="0.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0" xfId="0" applyFill="1"/>
    <xf numFmtId="3" fontId="0" fillId="0" borderId="0" xfId="0" applyNumberFormat="1" applyFill="1"/>
    <xf numFmtId="0" fontId="0" fillId="2" borderId="1" xfId="0" applyFill="1" applyBorder="1"/>
    <xf numFmtId="0" fontId="0" fillId="3" borderId="1" xfId="0" applyFill="1" applyBorder="1"/>
    <xf numFmtId="0" fontId="1" fillId="0" borderId="1" xfId="0" applyFont="1" applyBorder="1" applyAlignment="1">
      <alignment horizontal="center"/>
    </xf>
    <xf numFmtId="3" fontId="0" fillId="0" borderId="1" xfId="0" applyNumberFormat="1" applyBorder="1"/>
    <xf numFmtId="0" fontId="1" fillId="0" borderId="1" xfId="0" applyFont="1" applyBorder="1"/>
    <xf numFmtId="3" fontId="1" fillId="0" borderId="1" xfId="0" applyNumberFormat="1" applyFont="1" applyBorder="1"/>
    <xf numFmtId="3" fontId="0" fillId="3" borderId="1" xfId="0" applyNumberFormat="1" applyFill="1" applyBorder="1"/>
    <xf numFmtId="0" fontId="0" fillId="4" borderId="1" xfId="0" applyFill="1" applyBorder="1"/>
    <xf numFmtId="0" fontId="1" fillId="0" borderId="1" xfId="0" applyFont="1" applyFill="1" applyBorder="1"/>
    <xf numFmtId="3" fontId="0" fillId="0" borderId="0" xfId="0" applyNumberFormat="1"/>
    <xf numFmtId="3" fontId="1" fillId="0" borderId="0" xfId="0" applyNumberFormat="1" applyFont="1"/>
    <xf numFmtId="3" fontId="1" fillId="5" borderId="0" xfId="0" applyNumberFormat="1" applyFont="1" applyFill="1"/>
    <xf numFmtId="0" fontId="1" fillId="5" borderId="0" xfId="0" applyFont="1" applyFill="1"/>
    <xf numFmtId="164" fontId="0" fillId="0" borderId="0" xfId="0" applyNumberFormat="1"/>
    <xf numFmtId="164" fontId="1" fillId="0" borderId="0" xfId="0" applyNumberFormat="1" applyFont="1"/>
    <xf numFmtId="164" fontId="1" fillId="5" borderId="0" xfId="0" applyNumberFormat="1" applyFont="1" applyFill="1"/>
    <xf numFmtId="0" fontId="1" fillId="5" borderId="0" xfId="0" applyFont="1" applyFill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1" fillId="5" borderId="0" xfId="0" applyFont="1" applyFill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6" borderId="6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1" fillId="7" borderId="0" xfId="0" applyNumberFormat="1" applyFont="1" applyFill="1"/>
    <xf numFmtId="164" fontId="0" fillId="8" borderId="0" xfId="0" applyNumberFormat="1" applyFill="1"/>
    <xf numFmtId="165" fontId="0" fillId="0" borderId="0" xfId="0" applyNumberFormat="1"/>
    <xf numFmtId="165" fontId="1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798818897637796"/>
          <c:y val="0.12096456692913386"/>
          <c:w val="0.48262029746281715"/>
          <c:h val="0.80436716243802853"/>
        </c:manualLayout>
      </c:layout>
      <c:radarChart>
        <c:radarStyle val="marker"/>
        <c:varyColors val="0"/>
        <c:ser>
          <c:idx val="0"/>
          <c:order val="0"/>
          <c:tx>
            <c:v>Resultados descomposición</c:v>
          </c:tx>
          <c:marker>
            <c:symbol val="none"/>
          </c:marker>
          <c:cat>
            <c:strRef>
              <c:f>'revisión+ejemploB'!$E$74:$H$74</c:f>
              <c:strCache>
                <c:ptCount val="4"/>
                <c:pt idx="0">
                  <c:v>EP</c:v>
                </c:pt>
                <c:pt idx="1">
                  <c:v>EA</c:v>
                </c:pt>
                <c:pt idx="2">
                  <c:v>ES</c:v>
                </c:pt>
                <c:pt idx="3">
                  <c:v>EI</c:v>
                </c:pt>
              </c:strCache>
            </c:strRef>
          </c:cat>
          <c:val>
            <c:numRef>
              <c:f>'revisión+ejemploB'!$E$75:$H$75</c:f>
              <c:numCache>
                <c:formatCode>0.00</c:formatCode>
                <c:ptCount val="4"/>
                <c:pt idx="0">
                  <c:v>1.1786449314314904</c:v>
                </c:pt>
                <c:pt idx="1">
                  <c:v>1.1024359354607272</c:v>
                </c:pt>
                <c:pt idx="2">
                  <c:v>0.85263506888679408</c:v>
                </c:pt>
                <c:pt idx="3">
                  <c:v>1.0530504297063181</c:v>
                </c:pt>
              </c:numCache>
            </c:numRef>
          </c:val>
        </c:ser>
        <c:ser>
          <c:idx val="1"/>
          <c:order val="1"/>
          <c:tx>
            <c:v>Umbral/punto de referencia</c:v>
          </c:tx>
          <c:marker>
            <c:symbol val="none"/>
          </c:marker>
          <c:cat>
            <c:strRef>
              <c:f>'revisión+ejemploB'!$E$74:$H$74</c:f>
              <c:strCache>
                <c:ptCount val="4"/>
                <c:pt idx="0">
                  <c:v>EP</c:v>
                </c:pt>
                <c:pt idx="1">
                  <c:v>EA</c:v>
                </c:pt>
                <c:pt idx="2">
                  <c:v>ES</c:v>
                </c:pt>
                <c:pt idx="3">
                  <c:v>EI</c:v>
                </c:pt>
              </c:strCache>
            </c:strRef>
          </c:cat>
          <c:val>
            <c:numRef>
              <c:f>'revisión+ejemploB'!$E$76:$H$76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482368"/>
        <c:axId val="172080128"/>
      </c:radarChart>
      <c:catAx>
        <c:axId val="157482368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72080128"/>
        <c:crosses val="autoZero"/>
        <c:auto val="1"/>
        <c:lblAlgn val="ctr"/>
        <c:lblOffset val="100"/>
        <c:noMultiLvlLbl val="0"/>
      </c:catAx>
      <c:valAx>
        <c:axId val="172080128"/>
        <c:scaling>
          <c:orientation val="minMax"/>
          <c:max val="1.2"/>
          <c:min val="0.5"/>
        </c:scaling>
        <c:delete val="0"/>
        <c:axPos val="l"/>
        <c:majorGridlines/>
        <c:numFmt formatCode="0.00" sourceLinked="1"/>
        <c:majorTickMark val="cross"/>
        <c:minorTickMark val="none"/>
        <c:tickLblPos val="nextTo"/>
        <c:crossAx val="1574823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Descomposición</a:t>
            </a:r>
            <a:r>
              <a:rPr lang="en-US" sz="1200" baseline="0"/>
              <a:t> aditiva total país 2004-2020</a:t>
            </a:r>
            <a:endParaRPr lang="en-US" sz="12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ejemploA!$E$66:$H$66</c:f>
              <c:strCache>
                <c:ptCount val="4"/>
                <c:pt idx="0">
                  <c:v>EP</c:v>
                </c:pt>
                <c:pt idx="1">
                  <c:v>EA</c:v>
                </c:pt>
                <c:pt idx="2">
                  <c:v>ES</c:v>
                </c:pt>
                <c:pt idx="3">
                  <c:v>EI</c:v>
                </c:pt>
              </c:strCache>
            </c:strRef>
          </c:cat>
          <c:val>
            <c:numRef>
              <c:f>ejemploA!$E$67:$H$67</c:f>
              <c:numCache>
                <c:formatCode>#,##0</c:formatCode>
                <c:ptCount val="4"/>
                <c:pt idx="0">
                  <c:v>8270.0253654234311</c:v>
                </c:pt>
                <c:pt idx="1">
                  <c:v>4906.8182403319915</c:v>
                </c:pt>
                <c:pt idx="2">
                  <c:v>-8021.3807434404007</c:v>
                </c:pt>
                <c:pt idx="3">
                  <c:v>2600.8324266366967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710464"/>
        <c:axId val="139712000"/>
      </c:barChart>
      <c:catAx>
        <c:axId val="139710464"/>
        <c:scaling>
          <c:orientation val="minMax"/>
        </c:scaling>
        <c:delete val="0"/>
        <c:axPos val="b"/>
        <c:majorTickMark val="out"/>
        <c:minorTickMark val="none"/>
        <c:tickLblPos val="nextTo"/>
        <c:crossAx val="139712000"/>
        <c:crosses val="autoZero"/>
        <c:auto val="1"/>
        <c:lblAlgn val="ctr"/>
        <c:lblOffset val="100"/>
        <c:noMultiLvlLbl val="0"/>
      </c:catAx>
      <c:valAx>
        <c:axId val="13971200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397104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Efecto</a:t>
            </a:r>
            <a:r>
              <a:rPr lang="en-US" sz="1400" baseline="0"/>
              <a:t> intensidad por sectores</a:t>
            </a:r>
            <a:endParaRPr lang="en-US" sz="14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ejemploA!$A$92:$A$97</c:f>
              <c:strCache>
                <c:ptCount val="6"/>
                <c:pt idx="0">
                  <c:v>TRANSFORMACIÓN ENERGÍA</c:v>
                </c:pt>
                <c:pt idx="1">
                  <c:v>RESIDENCIAL</c:v>
                </c:pt>
                <c:pt idx="2">
                  <c:v>COMERCIAL Y PÚBLICO</c:v>
                </c:pt>
                <c:pt idx="3">
                  <c:v>TRANSPORTE</c:v>
                </c:pt>
                <c:pt idx="4">
                  <c:v>AGROPECUARIO</c:v>
                </c:pt>
                <c:pt idx="5">
                  <c:v>INDUSTRIA</c:v>
                </c:pt>
              </c:strCache>
            </c:strRef>
          </c:cat>
          <c:val>
            <c:numRef>
              <c:f>ejemploA!$B$92:$B$97</c:f>
              <c:numCache>
                <c:formatCode>#,##0</c:formatCode>
                <c:ptCount val="6"/>
                <c:pt idx="0">
                  <c:v>-1200.3968693561278</c:v>
                </c:pt>
                <c:pt idx="1">
                  <c:v>1990.6084151377179</c:v>
                </c:pt>
                <c:pt idx="2">
                  <c:v>-938.78815429746783</c:v>
                </c:pt>
                <c:pt idx="3">
                  <c:v>2946.4700145223192</c:v>
                </c:pt>
                <c:pt idx="4">
                  <c:v>265.53884018847066</c:v>
                </c:pt>
                <c:pt idx="5">
                  <c:v>-462.59981955821496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152320"/>
        <c:axId val="42153856"/>
      </c:barChart>
      <c:catAx>
        <c:axId val="42152320"/>
        <c:scaling>
          <c:orientation val="minMax"/>
        </c:scaling>
        <c:delete val="0"/>
        <c:axPos val="b"/>
        <c:majorTickMark val="out"/>
        <c:minorTickMark val="none"/>
        <c:tickLblPos val="nextTo"/>
        <c:crossAx val="42153856"/>
        <c:crosses val="autoZero"/>
        <c:auto val="1"/>
        <c:lblAlgn val="ctr"/>
        <c:lblOffset val="100"/>
        <c:noMultiLvlLbl val="0"/>
      </c:catAx>
      <c:valAx>
        <c:axId val="4215385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21523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Sector industrial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ejemploA!$A$105:$A$108</c:f>
              <c:strCache>
                <c:ptCount val="4"/>
                <c:pt idx="0">
                  <c:v>EP</c:v>
                </c:pt>
                <c:pt idx="1">
                  <c:v>EA</c:v>
                </c:pt>
                <c:pt idx="2">
                  <c:v>ES</c:v>
                </c:pt>
                <c:pt idx="3">
                  <c:v>EI</c:v>
                </c:pt>
              </c:strCache>
            </c:strRef>
          </c:cat>
          <c:val>
            <c:numRef>
              <c:f>ejemploA!$B$105:$B$108</c:f>
              <c:numCache>
                <c:formatCode>#,##0</c:formatCode>
                <c:ptCount val="4"/>
                <c:pt idx="0">
                  <c:v>2053.6708458008457</c:v>
                </c:pt>
                <c:pt idx="1">
                  <c:v>1218.4956055812131</c:v>
                </c:pt>
                <c:pt idx="2">
                  <c:v>-1309.5593393935867</c:v>
                </c:pt>
                <c:pt idx="3">
                  <c:v>-462.59981955821496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242048"/>
        <c:axId val="139663616"/>
      </c:barChart>
      <c:catAx>
        <c:axId val="132242048"/>
        <c:scaling>
          <c:orientation val="minMax"/>
        </c:scaling>
        <c:delete val="0"/>
        <c:axPos val="b"/>
        <c:majorTickMark val="out"/>
        <c:minorTickMark val="none"/>
        <c:tickLblPos val="nextTo"/>
        <c:crossAx val="139663616"/>
        <c:crosses val="autoZero"/>
        <c:auto val="1"/>
        <c:lblAlgn val="ctr"/>
        <c:lblOffset val="100"/>
        <c:noMultiLvlLbl val="0"/>
      </c:catAx>
      <c:valAx>
        <c:axId val="13966361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322420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image" Target="../media/image3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400050</xdr:colOff>
      <xdr:row>38</xdr:row>
      <xdr:rowOff>38100</xdr:rowOff>
    </xdr:from>
    <xdr:to>
      <xdr:col>12</xdr:col>
      <xdr:colOff>696111</xdr:colOff>
      <xdr:row>56</xdr:row>
      <xdr:rowOff>473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91175" y="7277100"/>
          <a:ext cx="5363361" cy="3391373"/>
        </a:xfrm>
        <a:prstGeom prst="rect">
          <a:avLst/>
        </a:prstGeom>
      </xdr:spPr>
    </xdr:pic>
    <xdr:clientData/>
  </xdr:twoCellAnchor>
  <xdr:twoCellAnchor editAs="oneCell">
    <xdr:from>
      <xdr:col>6</xdr:col>
      <xdr:colOff>508000</xdr:colOff>
      <xdr:row>10</xdr:row>
      <xdr:rowOff>38100</xdr:rowOff>
    </xdr:from>
    <xdr:to>
      <xdr:col>13</xdr:col>
      <xdr:colOff>175323</xdr:colOff>
      <xdr:row>16</xdr:row>
      <xdr:rowOff>22383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92900" y="1905000"/>
          <a:ext cx="4956873" cy="1114583"/>
        </a:xfrm>
        <a:prstGeom prst="rect">
          <a:avLst/>
        </a:prstGeom>
      </xdr:spPr>
    </xdr:pic>
    <xdr:clientData/>
  </xdr:twoCellAnchor>
  <xdr:twoCellAnchor>
    <xdr:from>
      <xdr:col>4</xdr:col>
      <xdr:colOff>28575</xdr:colOff>
      <xdr:row>76</xdr:row>
      <xdr:rowOff>120650</xdr:rowOff>
    </xdr:from>
    <xdr:to>
      <xdr:col>10</xdr:col>
      <xdr:colOff>66675</xdr:colOff>
      <xdr:row>91</xdr:row>
      <xdr:rowOff>101600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82550</xdr:colOff>
      <xdr:row>38</xdr:row>
      <xdr:rowOff>6350</xdr:rowOff>
    </xdr:from>
    <xdr:to>
      <xdr:col>13</xdr:col>
      <xdr:colOff>454821</xdr:colOff>
      <xdr:row>52</xdr:row>
      <xdr:rowOff>16249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10300" y="7080250"/>
          <a:ext cx="5706271" cy="2587999"/>
        </a:xfrm>
        <a:prstGeom prst="rect">
          <a:avLst/>
        </a:prstGeom>
      </xdr:spPr>
    </xdr:pic>
    <xdr:clientData/>
  </xdr:twoCellAnchor>
  <xdr:twoCellAnchor editAs="oneCell">
    <xdr:from>
      <xdr:col>6</xdr:col>
      <xdr:colOff>361950</xdr:colOff>
      <xdr:row>19</xdr:row>
      <xdr:rowOff>177800</xdr:rowOff>
    </xdr:from>
    <xdr:to>
      <xdr:col>13</xdr:col>
      <xdr:colOff>29273</xdr:colOff>
      <xdr:row>25</xdr:row>
      <xdr:rowOff>162083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89700" y="3727450"/>
          <a:ext cx="5001323" cy="1114583"/>
        </a:xfrm>
        <a:prstGeom prst="rect">
          <a:avLst/>
        </a:prstGeom>
      </xdr:spPr>
    </xdr:pic>
    <xdr:clientData/>
  </xdr:twoCellAnchor>
  <xdr:twoCellAnchor>
    <xdr:from>
      <xdr:col>3</xdr:col>
      <xdr:colOff>447675</xdr:colOff>
      <xdr:row>68</xdr:row>
      <xdr:rowOff>44450</xdr:rowOff>
    </xdr:from>
    <xdr:to>
      <xdr:col>9</xdr:col>
      <xdr:colOff>485775</xdr:colOff>
      <xdr:row>83</xdr:row>
      <xdr:rowOff>25400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635000</xdr:colOff>
      <xdr:row>83</xdr:row>
      <xdr:rowOff>174625</xdr:rowOff>
    </xdr:from>
    <xdr:to>
      <xdr:col>9</xdr:col>
      <xdr:colOff>673100</xdr:colOff>
      <xdr:row>98</xdr:row>
      <xdr:rowOff>155575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641350</xdr:colOff>
      <xdr:row>68</xdr:row>
      <xdr:rowOff>73025</xdr:rowOff>
    </xdr:from>
    <xdr:to>
      <xdr:col>15</xdr:col>
      <xdr:colOff>679450</xdr:colOff>
      <xdr:row>83</xdr:row>
      <xdr:rowOff>53975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9"/>
  <sheetViews>
    <sheetView tabSelected="1" zoomScaleNormal="100" workbookViewId="0">
      <selection activeCell="L84" sqref="L84"/>
    </sheetView>
  </sheetViews>
  <sheetFormatPr defaultColWidth="10.81640625" defaultRowHeight="14.5" x14ac:dyDescent="0.35"/>
  <cols>
    <col min="1" max="1" width="32.26953125" customWidth="1"/>
    <col min="2" max="2" width="11.81640625" bestFit="1" customWidth="1"/>
    <col min="3" max="3" width="12" bestFit="1" customWidth="1"/>
  </cols>
  <sheetData>
    <row r="1" spans="1:12" ht="15" x14ac:dyDescent="0.25">
      <c r="A1" t="s">
        <v>14</v>
      </c>
    </row>
    <row r="2" spans="1:12" ht="15" x14ac:dyDescent="0.25">
      <c r="A2" s="1"/>
      <c r="B2" s="6">
        <v>2004</v>
      </c>
      <c r="C2" s="6">
        <v>2010</v>
      </c>
      <c r="D2" s="6">
        <v>2018</v>
      </c>
      <c r="E2" s="6">
        <v>2020</v>
      </c>
    </row>
    <row r="3" spans="1:12" x14ac:dyDescent="0.35">
      <c r="A3" s="5" t="s">
        <v>9</v>
      </c>
      <c r="B3" s="5"/>
      <c r="C3" s="5"/>
      <c r="D3" s="5"/>
      <c r="E3" s="5"/>
      <c r="G3" s="20" t="s">
        <v>53</v>
      </c>
      <c r="H3" s="20"/>
      <c r="I3" s="20"/>
      <c r="J3" s="20"/>
      <c r="K3" s="20"/>
      <c r="L3" s="20"/>
    </row>
    <row r="4" spans="1:12" x14ac:dyDescent="0.35">
      <c r="A4" s="1" t="s">
        <v>0</v>
      </c>
      <c r="B4" s="7">
        <v>6499.8876281040393</v>
      </c>
      <c r="C4" s="7">
        <v>7456.2344982559698</v>
      </c>
      <c r="D4" s="7">
        <v>7699.3510927222196</v>
      </c>
      <c r="E4" s="7">
        <v>6767.5455741240003</v>
      </c>
      <c r="G4" s="20"/>
      <c r="H4" s="20"/>
      <c r="I4" s="20"/>
      <c r="J4" s="20"/>
      <c r="K4" s="20"/>
      <c r="L4" s="20"/>
    </row>
    <row r="5" spans="1:12" x14ac:dyDescent="0.35">
      <c r="A5" s="1" t="s">
        <v>1</v>
      </c>
      <c r="B5" s="7">
        <v>9560.0388655455372</v>
      </c>
      <c r="C5" s="7">
        <v>13117.137118364491</v>
      </c>
      <c r="D5" s="7">
        <v>14111.564800103582</v>
      </c>
      <c r="E5" s="7">
        <v>13605.168834123875</v>
      </c>
      <c r="G5" s="20"/>
      <c r="H5" s="20"/>
      <c r="I5" s="20"/>
      <c r="J5" s="20"/>
      <c r="K5" s="20"/>
      <c r="L5" s="20"/>
    </row>
    <row r="6" spans="1:12" x14ac:dyDescent="0.35">
      <c r="A6" s="1" t="s">
        <v>2</v>
      </c>
      <c r="B6" s="7">
        <v>3530.549072839769</v>
      </c>
      <c r="C6" s="7">
        <v>4236.4833066077381</v>
      </c>
      <c r="D6" s="7">
        <v>4635.7174127081971</v>
      </c>
      <c r="E6" s="7">
        <v>4136.4838815418971</v>
      </c>
      <c r="G6" s="20"/>
      <c r="H6" s="20"/>
      <c r="I6" s="20"/>
      <c r="J6" s="20"/>
      <c r="K6" s="20"/>
      <c r="L6" s="20"/>
    </row>
    <row r="7" spans="1:12" x14ac:dyDescent="0.35">
      <c r="A7" s="1" t="s">
        <v>3</v>
      </c>
      <c r="B7" s="7">
        <v>11767.525189772408</v>
      </c>
      <c r="C7" s="7">
        <v>14935.682947793222</v>
      </c>
      <c r="D7" s="7">
        <v>17338.445923715768</v>
      </c>
      <c r="E7" s="7">
        <v>13183.803420508128</v>
      </c>
      <c r="G7" s="20"/>
      <c r="H7" s="20"/>
      <c r="I7" s="20"/>
      <c r="J7" s="20"/>
      <c r="K7" s="20"/>
      <c r="L7" s="20"/>
    </row>
    <row r="8" spans="1:12" x14ac:dyDescent="0.35">
      <c r="A8" s="1" t="s">
        <v>4</v>
      </c>
      <c r="B8" s="7">
        <v>3432.8164544319802</v>
      </c>
      <c r="C8" s="7">
        <v>3956.4675307924267</v>
      </c>
      <c r="D8" s="7">
        <v>3605.2968836569707</v>
      </c>
      <c r="E8" s="7">
        <v>3354.1034969173093</v>
      </c>
      <c r="G8" s="20"/>
      <c r="H8" s="20"/>
      <c r="I8" s="20"/>
      <c r="J8" s="20"/>
      <c r="K8" s="20"/>
      <c r="L8" s="20"/>
    </row>
    <row r="9" spans="1:12" ht="15" x14ac:dyDescent="0.25">
      <c r="A9" s="1" t="s">
        <v>5</v>
      </c>
      <c r="B9" s="7">
        <v>11745.510296725613</v>
      </c>
      <c r="C9" s="7">
        <v>12162.582876156155</v>
      </c>
      <c r="D9" s="7">
        <v>13140.24546397119</v>
      </c>
      <c r="E9" s="7">
        <v>13245.517589155854</v>
      </c>
    </row>
    <row r="10" spans="1:12" ht="15" x14ac:dyDescent="0.25">
      <c r="A10" s="8" t="s">
        <v>8</v>
      </c>
      <c r="B10" s="9">
        <f>SUM(B4:B9)</f>
        <v>46536.327507419352</v>
      </c>
      <c r="C10" s="9">
        <f t="shared" ref="C10:E10" si="0">SUM(C4:C9)</f>
        <v>55864.588277970004</v>
      </c>
      <c r="D10" s="9">
        <f t="shared" si="0"/>
        <v>60530.621576877922</v>
      </c>
      <c r="E10" s="9">
        <f t="shared" si="0"/>
        <v>54292.62279637107</v>
      </c>
    </row>
    <row r="11" spans="1:12" ht="15" x14ac:dyDescent="0.25">
      <c r="A11" s="5" t="s">
        <v>7</v>
      </c>
      <c r="B11" s="10"/>
      <c r="C11" s="10"/>
      <c r="D11" s="10"/>
      <c r="E11" s="10"/>
    </row>
    <row r="12" spans="1:12" x14ac:dyDescent="0.35">
      <c r="A12" s="1" t="s">
        <v>0</v>
      </c>
      <c r="B12" s="7">
        <v>12532.611396008282</v>
      </c>
      <c r="C12" s="7">
        <v>14608.638836189122</v>
      </c>
      <c r="D12" s="7">
        <v>16450.420314025243</v>
      </c>
      <c r="E12" s="7">
        <v>15637.41122067178</v>
      </c>
    </row>
    <row r="13" spans="1:12" ht="15" x14ac:dyDescent="0.25">
      <c r="A13" s="1" t="s">
        <v>1</v>
      </c>
      <c r="B13" s="7">
        <v>3042.848560114448</v>
      </c>
      <c r="C13" s="7">
        <v>3927.7803038022898</v>
      </c>
      <c r="D13" s="7">
        <v>4345.2731591734318</v>
      </c>
      <c r="E13" s="7">
        <v>3640.098273656728</v>
      </c>
    </row>
    <row r="14" spans="1:12" x14ac:dyDescent="0.35">
      <c r="A14" s="1" t="s">
        <v>2</v>
      </c>
      <c r="B14" s="7">
        <v>209827.68800946535</v>
      </c>
      <c r="C14" s="7">
        <v>300533.83532194188</v>
      </c>
      <c r="D14" s="7">
        <v>338162.68625505344</v>
      </c>
      <c r="E14" s="7">
        <v>314216.02005757252</v>
      </c>
    </row>
    <row r="15" spans="1:12" ht="15" x14ac:dyDescent="0.25">
      <c r="A15" s="1" t="s">
        <v>3</v>
      </c>
      <c r="B15" s="7">
        <v>19193.962322788859</v>
      </c>
      <c r="C15" s="7">
        <v>26000.252405379095</v>
      </c>
      <c r="D15" s="7">
        <v>28053.120985747624</v>
      </c>
      <c r="E15" s="7">
        <v>16976.154003049094</v>
      </c>
    </row>
    <row r="16" spans="1:12" ht="15" x14ac:dyDescent="0.25">
      <c r="A16" s="1" t="s">
        <v>4</v>
      </c>
      <c r="B16" s="7">
        <v>40567.693215363033</v>
      </c>
      <c r="C16" s="7">
        <v>52472.634143656396</v>
      </c>
      <c r="D16" s="7">
        <v>46405.084640500027</v>
      </c>
      <c r="E16" s="7">
        <v>36653.97219370387</v>
      </c>
    </row>
    <row r="17" spans="1:5" ht="15" x14ac:dyDescent="0.25">
      <c r="A17" s="1" t="s">
        <v>5</v>
      </c>
      <c r="B17" s="7">
        <v>127262.65587965248</v>
      </c>
      <c r="C17" s="7">
        <v>165454.39564163415</v>
      </c>
      <c r="D17" s="7">
        <v>154995.12534874462</v>
      </c>
      <c r="E17" s="7">
        <v>148934.56796387146</v>
      </c>
    </row>
    <row r="18" spans="1:5" ht="15" x14ac:dyDescent="0.25">
      <c r="A18" s="8" t="s">
        <v>8</v>
      </c>
      <c r="B18" s="9">
        <f>SUM(B12:B17)</f>
        <v>412427.45938339247</v>
      </c>
      <c r="C18" s="9">
        <f t="shared" ref="C18:E18" si="1">SUM(C12:C17)</f>
        <v>562997.53665260295</v>
      </c>
      <c r="D18" s="9">
        <f t="shared" si="1"/>
        <v>588411.71070324443</v>
      </c>
      <c r="E18" s="9">
        <f t="shared" si="1"/>
        <v>536058.22371252545</v>
      </c>
    </row>
    <row r="19" spans="1:5" x14ac:dyDescent="0.35">
      <c r="A19" s="5" t="s">
        <v>6</v>
      </c>
      <c r="B19" s="10">
        <v>38491972</v>
      </c>
      <c r="C19" s="10">
        <v>40788453</v>
      </c>
      <c r="D19" s="10">
        <v>44494502</v>
      </c>
      <c r="E19" s="10">
        <v>45376763</v>
      </c>
    </row>
    <row r="20" spans="1:5" s="2" customFormat="1" ht="15" x14ac:dyDescent="0.25">
      <c r="B20" s="3"/>
      <c r="C20" s="3"/>
      <c r="D20" s="3"/>
      <c r="E20" s="3"/>
    </row>
    <row r="21" spans="1:5" ht="15" x14ac:dyDescent="0.25">
      <c r="A21" s="2" t="s">
        <v>15</v>
      </c>
      <c r="B21" s="6">
        <v>2004</v>
      </c>
      <c r="C21" s="6">
        <v>2010</v>
      </c>
      <c r="D21" s="6">
        <v>2018</v>
      </c>
      <c r="E21" s="6">
        <v>2020</v>
      </c>
    </row>
    <row r="22" spans="1:5" ht="15" x14ac:dyDescent="0.25">
      <c r="A22" s="4" t="s">
        <v>22</v>
      </c>
      <c r="B22">
        <f>B19/1000000</f>
        <v>38.491971999999997</v>
      </c>
      <c r="C22">
        <f t="shared" ref="C22:E22" si="2">C19/1000000</f>
        <v>40.788452999999997</v>
      </c>
      <c r="D22">
        <f t="shared" si="2"/>
        <v>44.494501999999997</v>
      </c>
      <c r="E22">
        <f t="shared" si="2"/>
        <v>45.376762999999997</v>
      </c>
    </row>
    <row r="23" spans="1:5" ht="15" x14ac:dyDescent="0.25">
      <c r="A23" s="4" t="s">
        <v>23</v>
      </c>
      <c r="B23">
        <f>B18/B22</f>
        <v>10714.635752706889</v>
      </c>
      <c r="C23">
        <f t="shared" ref="C23:E23" si="3">C18/C22</f>
        <v>13802.865645642481</v>
      </c>
      <c r="D23">
        <f t="shared" si="3"/>
        <v>13224.36895019624</v>
      </c>
      <c r="E23">
        <f t="shared" si="3"/>
        <v>11813.496342004948</v>
      </c>
    </row>
    <row r="24" spans="1:5" x14ac:dyDescent="0.35">
      <c r="A24" s="4" t="s">
        <v>24</v>
      </c>
    </row>
    <row r="25" spans="1:5" x14ac:dyDescent="0.35">
      <c r="A25" s="1" t="s">
        <v>0</v>
      </c>
      <c r="B25">
        <f>B12/$B$18</f>
        <v>3.0387432046220689E-2</v>
      </c>
      <c r="C25">
        <f>C12/$C$18</f>
        <v>2.5947962264714786E-2</v>
      </c>
      <c r="D25">
        <f>D12/$D$18</f>
        <v>2.7957329901480726E-2</v>
      </c>
      <c r="E25">
        <f>E12/$E$18</f>
        <v>2.9171105915274102E-2</v>
      </c>
    </row>
    <row r="26" spans="1:5" x14ac:dyDescent="0.35">
      <c r="A26" s="1" t="s">
        <v>1</v>
      </c>
      <c r="B26">
        <f t="shared" ref="B26:B30" si="4">B13/$B$18</f>
        <v>7.3779000182570692E-3</v>
      </c>
      <c r="C26">
        <f t="shared" ref="C26:C30" si="5">C13/$C$18</f>
        <v>6.9765497148630024E-3</v>
      </c>
      <c r="D26">
        <f t="shared" ref="D26:D30" si="6">D13/$D$18</f>
        <v>7.3847496236608681E-3</v>
      </c>
      <c r="E26">
        <f t="shared" ref="E26:E30" si="7">E13/$E$18</f>
        <v>6.7904904964368592E-3</v>
      </c>
    </row>
    <row r="27" spans="1:5" x14ac:dyDescent="0.35">
      <c r="A27" s="1" t="s">
        <v>2</v>
      </c>
      <c r="B27">
        <f t="shared" si="4"/>
        <v>0.50876265203866933</v>
      </c>
      <c r="C27">
        <f t="shared" si="5"/>
        <v>0.53381021364465753</v>
      </c>
      <c r="D27">
        <f t="shared" si="6"/>
        <v>0.57470420813157497</v>
      </c>
      <c r="E27">
        <f t="shared" si="7"/>
        <v>0.58616024558197743</v>
      </c>
    </row>
    <row r="28" spans="1:5" x14ac:dyDescent="0.35">
      <c r="A28" s="1" t="s">
        <v>3</v>
      </c>
      <c r="B28">
        <f t="shared" si="4"/>
        <v>4.6539001916810187E-2</v>
      </c>
      <c r="C28">
        <f t="shared" si="5"/>
        <v>4.6181822677178998E-2</v>
      </c>
      <c r="D28">
        <f t="shared" si="6"/>
        <v>4.7676007250467091E-2</v>
      </c>
      <c r="E28">
        <f t="shared" si="7"/>
        <v>3.1668489078441935E-2</v>
      </c>
    </row>
    <row r="29" spans="1:5" x14ac:dyDescent="0.35">
      <c r="A29" s="1" t="s">
        <v>4</v>
      </c>
      <c r="B29">
        <f t="shared" si="4"/>
        <v>9.8363220712836472E-2</v>
      </c>
      <c r="C29">
        <f t="shared" si="5"/>
        <v>9.3202244641497567E-2</v>
      </c>
      <c r="D29">
        <f t="shared" si="6"/>
        <v>7.8864991631520484E-2</v>
      </c>
      <c r="E29">
        <f t="shared" si="7"/>
        <v>6.8376848954677119E-2</v>
      </c>
    </row>
    <row r="30" spans="1:5" x14ac:dyDescent="0.35">
      <c r="A30" s="1" t="s">
        <v>5</v>
      </c>
      <c r="B30">
        <f t="shared" si="4"/>
        <v>0.30856979326720613</v>
      </c>
      <c r="C30">
        <f t="shared" si="5"/>
        <v>0.29388120705708809</v>
      </c>
      <c r="D30">
        <f t="shared" si="6"/>
        <v>0.26341271346129586</v>
      </c>
      <c r="E30">
        <f t="shared" si="7"/>
        <v>0.27783281997319254</v>
      </c>
    </row>
    <row r="31" spans="1:5" x14ac:dyDescent="0.35">
      <c r="A31" s="4" t="s">
        <v>25</v>
      </c>
    </row>
    <row r="32" spans="1:5" x14ac:dyDescent="0.35">
      <c r="A32" s="1" t="s">
        <v>0</v>
      </c>
      <c r="B32">
        <f>B4/B12</f>
        <v>0.51863792969550593</v>
      </c>
      <c r="C32">
        <f t="shared" ref="C32:E32" si="8">C4/C12</f>
        <v>0.51039898938325989</v>
      </c>
      <c r="D32">
        <f t="shared" si="8"/>
        <v>0.46803370040083009</v>
      </c>
      <c r="E32">
        <f t="shared" si="8"/>
        <v>0.43277915241991494</v>
      </c>
    </row>
    <row r="33" spans="1:5" x14ac:dyDescent="0.35">
      <c r="A33" s="1" t="s">
        <v>1</v>
      </c>
      <c r="B33">
        <f t="shared" ref="B33:E37" si="9">B5/B13</f>
        <v>3.1418056721120435</v>
      </c>
      <c r="C33">
        <f t="shared" si="9"/>
        <v>3.3395801454746437</v>
      </c>
      <c r="D33">
        <f t="shared" si="9"/>
        <v>3.247566788824829</v>
      </c>
      <c r="E33">
        <f t="shared" si="9"/>
        <v>3.7375828374151423</v>
      </c>
    </row>
    <row r="34" spans="1:5" x14ac:dyDescent="0.35">
      <c r="A34" s="1" t="s">
        <v>2</v>
      </c>
      <c r="B34">
        <f t="shared" si="9"/>
        <v>1.6825944689818559E-2</v>
      </c>
      <c r="C34">
        <f t="shared" si="9"/>
        <v>1.4096526942031255E-2</v>
      </c>
      <c r="D34">
        <f t="shared" si="9"/>
        <v>1.3708542074957928E-2</v>
      </c>
      <c r="E34">
        <f t="shared" si="9"/>
        <v>1.3164458899275684E-2</v>
      </c>
    </row>
    <row r="35" spans="1:5" x14ac:dyDescent="0.35">
      <c r="A35" s="1" t="s">
        <v>3</v>
      </c>
      <c r="B35">
        <f t="shared" si="9"/>
        <v>0.61308472903486466</v>
      </c>
      <c r="C35">
        <f t="shared" si="9"/>
        <v>0.57444376750370452</v>
      </c>
      <c r="D35">
        <f t="shared" si="9"/>
        <v>0.61805764615368675</v>
      </c>
      <c r="E35">
        <f t="shared" si="9"/>
        <v>0.77660719961306779</v>
      </c>
    </row>
    <row r="36" spans="1:5" x14ac:dyDescent="0.35">
      <c r="A36" s="1" t="s">
        <v>4</v>
      </c>
      <c r="B36">
        <f t="shared" si="9"/>
        <v>8.4619463971196879E-2</v>
      </c>
      <c r="C36">
        <f>C8/C16</f>
        <v>7.5400589190179584E-2</v>
      </c>
      <c r="D36">
        <f t="shared" si="9"/>
        <v>7.7691850183814748E-2</v>
      </c>
      <c r="E36">
        <f t="shared" si="9"/>
        <v>9.1507230899614489E-2</v>
      </c>
    </row>
    <row r="37" spans="1:5" x14ac:dyDescent="0.35">
      <c r="A37" s="1" t="s">
        <v>5</v>
      </c>
      <c r="B37">
        <f t="shared" si="9"/>
        <v>9.229345573168693E-2</v>
      </c>
      <c r="C37">
        <f t="shared" si="9"/>
        <v>7.351018284518529E-2</v>
      </c>
      <c r="D37">
        <f t="shared" si="9"/>
        <v>8.4778443414947169E-2</v>
      </c>
      <c r="E37">
        <f t="shared" si="9"/>
        <v>8.8935146287656669E-2</v>
      </c>
    </row>
    <row r="39" spans="1:5" x14ac:dyDescent="0.35">
      <c r="A39" t="s">
        <v>17</v>
      </c>
      <c r="B39" s="6" t="s">
        <v>16</v>
      </c>
    </row>
    <row r="40" spans="1:5" x14ac:dyDescent="0.35">
      <c r="A40" s="4" t="s">
        <v>26</v>
      </c>
      <c r="B40">
        <f>LN(E22/B22)</f>
        <v>0.16455044575469871</v>
      </c>
    </row>
    <row r="41" spans="1:5" x14ac:dyDescent="0.35">
      <c r="A41" s="4" t="s">
        <v>27</v>
      </c>
      <c r="B41">
        <f>LN(E23/B23)</f>
        <v>9.7632001476040828E-2</v>
      </c>
    </row>
    <row r="42" spans="1:5" x14ac:dyDescent="0.35">
      <c r="A42" s="4" t="s">
        <v>29</v>
      </c>
    </row>
    <row r="43" spans="1:5" x14ac:dyDescent="0.35">
      <c r="A43" s="1" t="s">
        <v>0</v>
      </c>
      <c r="B43">
        <f>LN(E25/B25)</f>
        <v>-4.085040747536197E-2</v>
      </c>
    </row>
    <row r="44" spans="1:5" x14ac:dyDescent="0.35">
      <c r="A44" s="1" t="s">
        <v>1</v>
      </c>
      <c r="B44">
        <f t="shared" ref="B44:B47" si="10">LN(E26/B26)</f>
        <v>-8.296587072561698E-2</v>
      </c>
    </row>
    <row r="45" spans="1:5" x14ac:dyDescent="0.35">
      <c r="A45" s="1" t="s">
        <v>2</v>
      </c>
      <c r="B45">
        <f t="shared" si="10"/>
        <v>0.14161160349944268</v>
      </c>
    </row>
    <row r="46" spans="1:5" x14ac:dyDescent="0.35">
      <c r="A46" s="1" t="s">
        <v>3</v>
      </c>
      <c r="B46">
        <f t="shared" si="10"/>
        <v>-0.38496856081544617</v>
      </c>
    </row>
    <row r="47" spans="1:5" x14ac:dyDescent="0.35">
      <c r="A47" s="1" t="s">
        <v>4</v>
      </c>
      <c r="B47">
        <f t="shared" si="10"/>
        <v>-0.36363265918283794</v>
      </c>
    </row>
    <row r="48" spans="1:5" x14ac:dyDescent="0.35">
      <c r="A48" s="1" t="s">
        <v>5</v>
      </c>
      <c r="B48">
        <f>LN(E30/B30)</f>
        <v>-0.10492848621776678</v>
      </c>
    </row>
    <row r="49" spans="1:2" x14ac:dyDescent="0.35">
      <c r="A49" s="4" t="s">
        <v>28</v>
      </c>
    </row>
    <row r="50" spans="1:2" x14ac:dyDescent="0.35">
      <c r="A50" s="1" t="s">
        <v>0</v>
      </c>
      <c r="B50">
        <f>LN(E32/B32)</f>
        <v>-0.18097845177701799</v>
      </c>
    </row>
    <row r="51" spans="1:2" x14ac:dyDescent="0.35">
      <c r="A51" s="1" t="s">
        <v>1</v>
      </c>
      <c r="B51">
        <f t="shared" ref="B51:B55" si="11">LN(E33/B33)</f>
        <v>0.17364141287582791</v>
      </c>
    </row>
    <row r="52" spans="1:2" x14ac:dyDescent="0.35">
      <c r="A52" s="1" t="s">
        <v>2</v>
      </c>
      <c r="B52">
        <f t="shared" si="11"/>
        <v>-0.24540133129449992</v>
      </c>
    </row>
    <row r="53" spans="1:2" x14ac:dyDescent="0.35">
      <c r="A53" s="1" t="s">
        <v>3</v>
      </c>
      <c r="B53">
        <f t="shared" si="11"/>
        <v>0.23643154126850299</v>
      </c>
    </row>
    <row r="54" spans="1:2" x14ac:dyDescent="0.35">
      <c r="A54" s="1" t="s">
        <v>4</v>
      </c>
      <c r="B54">
        <f t="shared" si="11"/>
        <v>7.8253684652839453E-2</v>
      </c>
    </row>
    <row r="55" spans="1:2" x14ac:dyDescent="0.35">
      <c r="A55" s="1" t="s">
        <v>5</v>
      </c>
      <c r="B55">
        <f t="shared" si="11"/>
        <v>-3.7065826137617226E-2</v>
      </c>
    </row>
    <row r="57" spans="1:2" x14ac:dyDescent="0.35">
      <c r="A57" t="s">
        <v>33</v>
      </c>
    </row>
    <row r="58" spans="1:2" x14ac:dyDescent="0.35">
      <c r="A58" s="4" t="s">
        <v>20</v>
      </c>
    </row>
    <row r="59" spans="1:2" x14ac:dyDescent="0.35">
      <c r="A59" s="1" t="s">
        <v>0</v>
      </c>
      <c r="B59">
        <f t="shared" ref="B59:B65" si="12">(E4-B4)/(LN(E4)-LN(B4))</f>
        <v>6632.8165456687993</v>
      </c>
    </row>
    <row r="60" spans="1:2" x14ac:dyDescent="0.35">
      <c r="A60" s="1" t="s">
        <v>1</v>
      </c>
      <c r="B60">
        <f t="shared" si="12"/>
        <v>11463.90358250088</v>
      </c>
    </row>
    <row r="61" spans="1:2" x14ac:dyDescent="0.35">
      <c r="A61" s="1" t="s">
        <v>2</v>
      </c>
      <c r="B61">
        <f t="shared" si="12"/>
        <v>3825.5218476009486</v>
      </c>
    </row>
    <row r="62" spans="1:2" x14ac:dyDescent="0.35">
      <c r="A62" s="1" t="s">
        <v>3</v>
      </c>
      <c r="B62">
        <f t="shared" si="12"/>
        <v>12462.2543959825</v>
      </c>
    </row>
    <row r="63" spans="1:2" x14ac:dyDescent="0.35">
      <c r="A63" s="1" t="s">
        <v>4</v>
      </c>
      <c r="B63">
        <f t="shared" si="12"/>
        <v>3393.3078214334987</v>
      </c>
    </row>
    <row r="64" spans="1:2" x14ac:dyDescent="0.35">
      <c r="A64" s="1" t="s">
        <v>5</v>
      </c>
      <c r="B64">
        <f t="shared" si="12"/>
        <v>12480.49396877555</v>
      </c>
    </row>
    <row r="65" spans="1:8" x14ac:dyDescent="0.35">
      <c r="A65" s="4" t="s">
        <v>21</v>
      </c>
      <c r="B65">
        <f t="shared" si="12"/>
        <v>50314.875211494989</v>
      </c>
    </row>
    <row r="66" spans="1:8" x14ac:dyDescent="0.35">
      <c r="A66" s="4" t="s">
        <v>30</v>
      </c>
    </row>
    <row r="67" spans="1:8" x14ac:dyDescent="0.35">
      <c r="A67" s="1" t="s">
        <v>0</v>
      </c>
      <c r="B67">
        <f>B59/$B$65</f>
        <v>0.13182615514374682</v>
      </c>
    </row>
    <row r="68" spans="1:8" x14ac:dyDescent="0.35">
      <c r="A68" s="1" t="s">
        <v>1</v>
      </c>
      <c r="B68">
        <f t="shared" ref="B68:B72" si="13">B60/$B$65</f>
        <v>0.22784322795819684</v>
      </c>
    </row>
    <row r="69" spans="1:8" x14ac:dyDescent="0.35">
      <c r="A69" s="1" t="s">
        <v>2</v>
      </c>
      <c r="B69">
        <f t="shared" si="13"/>
        <v>7.6031627456505463E-2</v>
      </c>
    </row>
    <row r="70" spans="1:8" x14ac:dyDescent="0.35">
      <c r="A70" s="1" t="s">
        <v>3</v>
      </c>
      <c r="B70">
        <f t="shared" si="13"/>
        <v>0.24768528876596241</v>
      </c>
    </row>
    <row r="71" spans="1:8" x14ac:dyDescent="0.35">
      <c r="A71" s="1" t="s">
        <v>4</v>
      </c>
      <c r="B71">
        <f t="shared" si="13"/>
        <v>6.7441443652000943E-2</v>
      </c>
    </row>
    <row r="72" spans="1:8" x14ac:dyDescent="0.35">
      <c r="A72" s="1" t="s">
        <v>5</v>
      </c>
      <c r="B72">
        <f t="shared" si="13"/>
        <v>0.24804779732265428</v>
      </c>
      <c r="E72" t="s">
        <v>62</v>
      </c>
    </row>
    <row r="74" spans="1:8" x14ac:dyDescent="0.35">
      <c r="A74" t="s">
        <v>34</v>
      </c>
      <c r="B74" s="6" t="s">
        <v>16</v>
      </c>
      <c r="E74" s="45" t="s">
        <v>56</v>
      </c>
      <c r="F74" s="45" t="s">
        <v>57</v>
      </c>
      <c r="G74" s="45" t="s">
        <v>58</v>
      </c>
      <c r="H74" s="45" t="s">
        <v>59</v>
      </c>
    </row>
    <row r="75" spans="1:8" x14ac:dyDescent="0.35">
      <c r="A75" s="11" t="s">
        <v>10</v>
      </c>
      <c r="B75" s="43" t="s">
        <v>54</v>
      </c>
      <c r="C75" s="44" t="s">
        <v>55</v>
      </c>
      <c r="E75" s="46">
        <f>C82</f>
        <v>1.1786449314314904</v>
      </c>
      <c r="F75" s="46">
        <f>C90</f>
        <v>1.1024359354607272</v>
      </c>
      <c r="G75" s="46">
        <f>C98</f>
        <v>0.85263506888679408</v>
      </c>
      <c r="H75" s="46">
        <f>C106</f>
        <v>1.0530504297063181</v>
      </c>
    </row>
    <row r="76" spans="1:8" x14ac:dyDescent="0.35">
      <c r="A76" s="1" t="s">
        <v>0</v>
      </c>
      <c r="B76" s="40">
        <f>B67*$B$40</f>
        <v>2.1692052591031609E-2</v>
      </c>
      <c r="C76" s="41">
        <f>EXP(B67*$B$40)</f>
        <v>1.0219290356112116</v>
      </c>
      <c r="E76" s="45">
        <v>1</v>
      </c>
      <c r="F76" s="45">
        <v>1</v>
      </c>
      <c r="G76" s="45">
        <v>1</v>
      </c>
      <c r="H76" s="45">
        <v>1</v>
      </c>
    </row>
    <row r="77" spans="1:8" x14ac:dyDescent="0.35">
      <c r="A77" s="1" t="s">
        <v>1</v>
      </c>
      <c r="B77" s="40">
        <f t="shared" ref="B77:B81" si="14">B68*$B$40</f>
        <v>3.7491704722710718E-2</v>
      </c>
      <c r="C77" s="41">
        <f t="shared" ref="C77:C81" si="15">EXP(B68*$B$40)</f>
        <v>1.0382033848611447</v>
      </c>
    </row>
    <row r="78" spans="1:8" x14ac:dyDescent="0.35">
      <c r="A78" s="1" t="s">
        <v>2</v>
      </c>
      <c r="B78" s="40">
        <f t="shared" si="14"/>
        <v>1.2511038189423163E-2</v>
      </c>
      <c r="C78" s="41">
        <f t="shared" si="15"/>
        <v>1.0125896286350757</v>
      </c>
    </row>
    <row r="79" spans="1:8" x14ac:dyDescent="0.35">
      <c r="A79" s="1" t="s">
        <v>3</v>
      </c>
      <c r="B79" s="40">
        <f t="shared" si="14"/>
        <v>4.075672467332038E-2</v>
      </c>
      <c r="C79" s="41">
        <f t="shared" si="15"/>
        <v>1.0415986794615577</v>
      </c>
    </row>
    <row r="80" spans="1:8" x14ac:dyDescent="0.35">
      <c r="A80" s="1" t="s">
        <v>4</v>
      </c>
      <c r="B80" s="40">
        <f t="shared" si="14"/>
        <v>1.1097519615277151E-2</v>
      </c>
      <c r="C80" s="41">
        <f t="shared" si="15"/>
        <v>1.0111593255051823</v>
      </c>
    </row>
    <row r="81" spans="1:4" x14ac:dyDescent="0.35">
      <c r="A81" s="1" t="s">
        <v>5</v>
      </c>
      <c r="B81" s="40">
        <f t="shared" si="14"/>
        <v>4.0816375617913923E-2</v>
      </c>
      <c r="C81" s="41">
        <f t="shared" si="15"/>
        <v>1.0416608136598384</v>
      </c>
    </row>
    <row r="82" spans="1:4" x14ac:dyDescent="0.35">
      <c r="A82" s="8" t="s">
        <v>8</v>
      </c>
      <c r="B82" s="39">
        <f>EXP(SUM(B76:B81))</f>
        <v>1.1786449314314904</v>
      </c>
      <c r="C82" s="42">
        <f>PRODUCT(C76:C81)</f>
        <v>1.1786449314314904</v>
      </c>
      <c r="D82" s="13"/>
    </row>
    <row r="83" spans="1:4" x14ac:dyDescent="0.35">
      <c r="A83" s="11" t="s">
        <v>11</v>
      </c>
      <c r="B83" s="17"/>
      <c r="C83" s="41"/>
    </row>
    <row r="84" spans="1:4" x14ac:dyDescent="0.35">
      <c r="A84" s="1" t="s">
        <v>0</v>
      </c>
      <c r="B84" s="40">
        <f>B67*$B$41</f>
        <v>1.2870451373575077E-2</v>
      </c>
      <c r="C84" s="41">
        <f>EXP(B67*$B$41)</f>
        <v>1.0129536321076478</v>
      </c>
    </row>
    <row r="85" spans="1:4" x14ac:dyDescent="0.35">
      <c r="A85" s="1" t="s">
        <v>1</v>
      </c>
      <c r="B85" s="40">
        <f t="shared" ref="B85:B89" si="16">B68*$B$41</f>
        <v>2.2244790368320579E-2</v>
      </c>
      <c r="C85" s="41">
        <f t="shared" ref="C85:C89" si="17">EXP(B68*$B$41)</f>
        <v>1.0224940505330633</v>
      </c>
    </row>
    <row r="86" spans="1:4" x14ac:dyDescent="0.35">
      <c r="A86" s="1" t="s">
        <v>2</v>
      </c>
      <c r="B86" s="40">
        <f t="shared" si="16"/>
        <v>7.4231199640593278E-3</v>
      </c>
      <c r="C86" s="41">
        <f t="shared" si="17"/>
        <v>1.0074507396180985</v>
      </c>
    </row>
    <row r="87" spans="1:4" x14ac:dyDescent="0.35">
      <c r="A87" s="1" t="s">
        <v>3</v>
      </c>
      <c r="B87" s="40">
        <f t="shared" si="16"/>
        <v>2.4182010478392042E-2</v>
      </c>
      <c r="C87" s="41">
        <f t="shared" si="17"/>
        <v>1.0244767664286722</v>
      </c>
    </row>
    <row r="88" spans="1:4" x14ac:dyDescent="0.35">
      <c r="A88" s="1" t="s">
        <v>4</v>
      </c>
      <c r="B88" s="40">
        <f t="shared" si="16"/>
        <v>6.5844431261784806E-3</v>
      </c>
      <c r="C88" s="41">
        <f t="shared" si="17"/>
        <v>1.0066061682282106</v>
      </c>
    </row>
    <row r="89" spans="1:4" x14ac:dyDescent="0.35">
      <c r="A89" s="1" t="s">
        <v>5</v>
      </c>
      <c r="B89" s="40">
        <f t="shared" si="16"/>
        <v>2.4217402914334059E-2</v>
      </c>
      <c r="C89" s="41">
        <f t="shared" si="17"/>
        <v>1.0245130257986521</v>
      </c>
    </row>
    <row r="90" spans="1:4" x14ac:dyDescent="0.35">
      <c r="A90" s="8" t="s">
        <v>8</v>
      </c>
      <c r="B90" s="39">
        <f>EXP(SUM(B84:B89))</f>
        <v>1.1024359354607269</v>
      </c>
      <c r="C90" s="42">
        <f>PRODUCT(C84:C89)</f>
        <v>1.1024359354607272</v>
      </c>
    </row>
    <row r="91" spans="1:4" x14ac:dyDescent="0.35">
      <c r="A91" s="11" t="s">
        <v>12</v>
      </c>
      <c r="B91" s="17"/>
      <c r="C91" s="41"/>
    </row>
    <row r="92" spans="1:4" x14ac:dyDescent="0.35">
      <c r="A92" s="1" t="s">
        <v>0</v>
      </c>
      <c r="B92" s="40">
        <f>B67*B43</f>
        <v>-5.385152153532342E-3</v>
      </c>
      <c r="C92" s="41">
        <f>EXP(B67*B43)</f>
        <v>0.99462932178521657</v>
      </c>
    </row>
    <row r="93" spans="1:4" x14ac:dyDescent="0.35">
      <c r="A93" s="1" t="s">
        <v>1</v>
      </c>
      <c r="B93" s="40">
        <f t="shared" ref="B93:B97" si="18">B68*B44</f>
        <v>-1.8903211796487039E-2</v>
      </c>
      <c r="C93" s="41">
        <f t="shared" ref="C93:C97" si="19">EXP(B68*B44)</f>
        <v>0.98127433342657244</v>
      </c>
    </row>
    <row r="94" spans="1:4" x14ac:dyDescent="0.35">
      <c r="A94" s="1" t="s">
        <v>2</v>
      </c>
      <c r="B94" s="40">
        <f t="shared" si="18"/>
        <v>1.0766960680787991E-2</v>
      </c>
      <c r="C94" s="41">
        <f t="shared" si="19"/>
        <v>1.0108251329941478</v>
      </c>
    </row>
    <row r="95" spans="1:4" x14ac:dyDescent="0.35">
      <c r="A95" s="1" t="s">
        <v>3</v>
      </c>
      <c r="B95" s="40">
        <f t="shared" si="18"/>
        <v>-9.535104915139074E-2</v>
      </c>
      <c r="C95" s="41">
        <f t="shared" si="19"/>
        <v>0.90905375589824955</v>
      </c>
    </row>
    <row r="96" spans="1:4" x14ac:dyDescent="0.35">
      <c r="A96" s="1" t="s">
        <v>4</v>
      </c>
      <c r="B96" s="40">
        <f t="shared" si="18"/>
        <v>-2.4523911494306629E-2</v>
      </c>
      <c r="C96" s="41">
        <f t="shared" si="19"/>
        <v>0.97577435641648291</v>
      </c>
    </row>
    <row r="97" spans="1:3" x14ac:dyDescent="0.35">
      <c r="A97" s="1" t="s">
        <v>5</v>
      </c>
      <c r="B97" s="40">
        <f t="shared" si="18"/>
        <v>-2.6027279882717538E-2</v>
      </c>
      <c r="C97" s="41">
        <f t="shared" si="19"/>
        <v>0.97430851022432008</v>
      </c>
    </row>
    <row r="98" spans="1:3" x14ac:dyDescent="0.35">
      <c r="A98" s="8" t="s">
        <v>8</v>
      </c>
      <c r="B98" s="39">
        <f>EXP(SUM(B92:B97))</f>
        <v>0.85263506888679419</v>
      </c>
      <c r="C98" s="42">
        <f>PRODUCT(C92:C97)</f>
        <v>0.85263506888679408</v>
      </c>
    </row>
    <row r="99" spans="1:3" x14ac:dyDescent="0.35">
      <c r="A99" s="11" t="s">
        <v>13</v>
      </c>
      <c r="B99" s="17"/>
      <c r="C99" s="41"/>
    </row>
    <row r="100" spans="1:3" x14ac:dyDescent="0.35">
      <c r="A100" s="1" t="s">
        <v>0</v>
      </c>
      <c r="B100" s="40">
        <f>B67*B50</f>
        <v>-2.3857693461632277E-2</v>
      </c>
      <c r="C100" s="41">
        <f>EXP(B67*B50)</f>
        <v>0.97642465148364632</v>
      </c>
    </row>
    <row r="101" spans="1:3" x14ac:dyDescent="0.35">
      <c r="A101" s="1" t="s">
        <v>1</v>
      </c>
      <c r="B101" s="40">
        <f t="shared" ref="B101:B105" si="20">B68*B51</f>
        <v>3.9563020016850629E-2</v>
      </c>
      <c r="C101" s="41">
        <f t="shared" ref="C101:C105" si="21">EXP(B68*B51)</f>
        <v>1.0403560600755393</v>
      </c>
    </row>
    <row r="102" spans="1:3" x14ac:dyDescent="0.35">
      <c r="A102" s="1" t="s">
        <v>2</v>
      </c>
      <c r="B102" s="40">
        <f t="shared" si="20"/>
        <v>-1.8658262598313893E-2</v>
      </c>
      <c r="C102" s="41">
        <f t="shared" si="21"/>
        <v>0.98151472522842076</v>
      </c>
    </row>
    <row r="103" spans="1:3" x14ac:dyDescent="0.35">
      <c r="A103" s="1" t="s">
        <v>3</v>
      </c>
      <c r="B103" s="40">
        <f t="shared" si="20"/>
        <v>5.8560614572470721E-2</v>
      </c>
      <c r="C103" s="41">
        <f t="shared" si="21"/>
        <v>1.0603092539388959</v>
      </c>
    </row>
    <row r="104" spans="1:3" x14ac:dyDescent="0.35">
      <c r="A104" s="1" t="s">
        <v>4</v>
      </c>
      <c r="B104" s="40">
        <f t="shared" si="20"/>
        <v>5.2775414640759228E-3</v>
      </c>
      <c r="C104" s="41">
        <f t="shared" si="21"/>
        <v>1.0052914922171239</v>
      </c>
    </row>
    <row r="105" spans="1:3" x14ac:dyDescent="0.35">
      <c r="A105" s="1" t="s">
        <v>5</v>
      </c>
      <c r="B105" s="40">
        <f t="shared" si="20"/>
        <v>-9.1940965293804185E-3</v>
      </c>
      <c r="C105" s="41">
        <f t="shared" si="21"/>
        <v>0.99084803994164161</v>
      </c>
    </row>
    <row r="106" spans="1:3" x14ac:dyDescent="0.35">
      <c r="A106" s="12" t="s">
        <v>8</v>
      </c>
      <c r="B106" s="39">
        <f>EXP(SUM(B100:B105))</f>
        <v>1.0530504297063181</v>
      </c>
      <c r="C106" s="42">
        <f>PRODUCT(C100:C105)</f>
        <v>1.0530504297063181</v>
      </c>
    </row>
    <row r="107" spans="1:3" x14ac:dyDescent="0.35">
      <c r="B107" s="13"/>
    </row>
    <row r="108" spans="1:3" x14ac:dyDescent="0.35">
      <c r="A108" s="16" t="s">
        <v>8</v>
      </c>
      <c r="B108" s="19">
        <f>B82*B90*B98*B106</f>
        <v>1.1666718390641191</v>
      </c>
      <c r="C108" s="19">
        <f>C82*C90*C98*C106</f>
        <v>1.1666718390641191</v>
      </c>
    </row>
    <row r="109" spans="1:3" x14ac:dyDescent="0.35">
      <c r="A109" t="s">
        <v>32</v>
      </c>
      <c r="B109" s="17">
        <f>E10/B10</f>
        <v>1.1666718390641186</v>
      </c>
    </row>
  </sheetData>
  <mergeCells count="1">
    <mergeCell ref="G3:L8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8"/>
  <sheetViews>
    <sheetView workbookViewId="0">
      <selection activeCell="I63" sqref="I63"/>
    </sheetView>
  </sheetViews>
  <sheetFormatPr defaultColWidth="10.81640625" defaultRowHeight="14.5" x14ac:dyDescent="0.35"/>
  <cols>
    <col min="1" max="1" width="32.26953125" customWidth="1"/>
    <col min="2" max="2" width="11.81640625" bestFit="1" customWidth="1"/>
  </cols>
  <sheetData>
    <row r="1" spans="1:5" ht="15" x14ac:dyDescent="0.25">
      <c r="A1" t="s">
        <v>14</v>
      </c>
    </row>
    <row r="2" spans="1:5" ht="15" x14ac:dyDescent="0.25">
      <c r="A2" s="1"/>
      <c r="B2" s="6">
        <v>2004</v>
      </c>
      <c r="C2" s="6">
        <v>2010</v>
      </c>
      <c r="D2" s="6">
        <v>2018</v>
      </c>
      <c r="E2" s="6">
        <v>2020</v>
      </c>
    </row>
    <row r="3" spans="1:5" x14ac:dyDescent="0.35">
      <c r="A3" s="5" t="s">
        <v>9</v>
      </c>
      <c r="B3" s="5"/>
      <c r="C3" s="5"/>
      <c r="D3" s="5"/>
      <c r="E3" s="5"/>
    </row>
    <row r="4" spans="1:5" x14ac:dyDescent="0.35">
      <c r="A4" s="1" t="s">
        <v>0</v>
      </c>
      <c r="B4" s="7">
        <v>6499.8876281040393</v>
      </c>
      <c r="C4" s="7">
        <v>7456.2344982559698</v>
      </c>
      <c r="D4" s="7">
        <v>7699.3510927222196</v>
      </c>
      <c r="E4" s="7">
        <v>6767.5455741240003</v>
      </c>
    </row>
    <row r="5" spans="1:5" ht="15" x14ac:dyDescent="0.25">
      <c r="A5" s="1" t="s">
        <v>1</v>
      </c>
      <c r="B5" s="7">
        <v>9560.0388655455372</v>
      </c>
      <c r="C5" s="7">
        <v>13117.137118364491</v>
      </c>
      <c r="D5" s="7">
        <v>14111.564800103582</v>
      </c>
      <c r="E5" s="7">
        <v>13605.168834123875</v>
      </c>
    </row>
    <row r="6" spans="1:5" x14ac:dyDescent="0.35">
      <c r="A6" s="1" t="s">
        <v>2</v>
      </c>
      <c r="B6" s="7">
        <v>3530.549072839769</v>
      </c>
      <c r="C6" s="7">
        <v>4236.4833066077381</v>
      </c>
      <c r="D6" s="7">
        <v>4635.7174127081971</v>
      </c>
      <c r="E6" s="7">
        <v>4136.4838815418971</v>
      </c>
    </row>
    <row r="7" spans="1:5" ht="15" x14ac:dyDescent="0.25">
      <c r="A7" s="1" t="s">
        <v>3</v>
      </c>
      <c r="B7" s="7">
        <v>11767.525189772408</v>
      </c>
      <c r="C7" s="7">
        <v>14935.682947793222</v>
      </c>
      <c r="D7" s="7">
        <v>17338.445923715768</v>
      </c>
      <c r="E7" s="7">
        <v>13183.803420508128</v>
      </c>
    </row>
    <row r="8" spans="1:5" ht="15" x14ac:dyDescent="0.25">
      <c r="A8" s="1" t="s">
        <v>4</v>
      </c>
      <c r="B8" s="7">
        <v>3432.8164544319802</v>
      </c>
      <c r="C8" s="7">
        <v>3956.4675307924267</v>
      </c>
      <c r="D8" s="7">
        <v>3605.2968836569707</v>
      </c>
      <c r="E8" s="7">
        <v>3354.1034969173093</v>
      </c>
    </row>
    <row r="9" spans="1:5" ht="15" x14ac:dyDescent="0.25">
      <c r="A9" s="1" t="s">
        <v>5</v>
      </c>
      <c r="B9" s="7">
        <v>11745.510296725613</v>
      </c>
      <c r="C9" s="7">
        <v>12162.582876156155</v>
      </c>
      <c r="D9" s="7">
        <v>13140.24546397119</v>
      </c>
      <c r="E9" s="7">
        <v>13245.517589155854</v>
      </c>
    </row>
    <row r="10" spans="1:5" ht="15" x14ac:dyDescent="0.25">
      <c r="A10" s="8" t="s">
        <v>8</v>
      </c>
      <c r="B10" s="9">
        <f>SUM(B4:B9)</f>
        <v>46536.327507419352</v>
      </c>
      <c r="C10" s="9">
        <f t="shared" ref="C10:E10" si="0">SUM(C4:C9)</f>
        <v>55864.588277970004</v>
      </c>
      <c r="D10" s="9">
        <f t="shared" si="0"/>
        <v>60530.621576877922</v>
      </c>
      <c r="E10" s="9">
        <f t="shared" si="0"/>
        <v>54292.62279637107</v>
      </c>
    </row>
    <row r="11" spans="1:5" ht="15" x14ac:dyDescent="0.25">
      <c r="A11" s="5" t="s">
        <v>7</v>
      </c>
      <c r="B11" s="10"/>
      <c r="C11" s="10"/>
      <c r="D11" s="10"/>
      <c r="E11" s="10"/>
    </row>
    <row r="12" spans="1:5" x14ac:dyDescent="0.35">
      <c r="A12" s="1" t="s">
        <v>0</v>
      </c>
      <c r="B12" s="7">
        <v>12532.611396008282</v>
      </c>
      <c r="C12" s="7">
        <v>14608.638836189122</v>
      </c>
      <c r="D12" s="7">
        <v>16450.420314025243</v>
      </c>
      <c r="E12" s="7">
        <v>15637.41122067178</v>
      </c>
    </row>
    <row r="13" spans="1:5" ht="15" x14ac:dyDescent="0.25">
      <c r="A13" s="1" t="s">
        <v>1</v>
      </c>
      <c r="B13" s="7">
        <v>3042.848560114448</v>
      </c>
      <c r="C13" s="7">
        <v>3927.7803038022898</v>
      </c>
      <c r="D13" s="7">
        <v>4345.2731591734318</v>
      </c>
      <c r="E13" s="7">
        <v>3640.098273656728</v>
      </c>
    </row>
    <row r="14" spans="1:5" x14ac:dyDescent="0.35">
      <c r="A14" s="1" t="s">
        <v>2</v>
      </c>
      <c r="B14" s="7">
        <v>209827.68800946535</v>
      </c>
      <c r="C14" s="7">
        <v>300533.83532194188</v>
      </c>
      <c r="D14" s="7">
        <v>338162.68625505344</v>
      </c>
      <c r="E14" s="7">
        <v>314216.02005757252</v>
      </c>
    </row>
    <row r="15" spans="1:5" ht="15" x14ac:dyDescent="0.25">
      <c r="A15" s="1" t="s">
        <v>3</v>
      </c>
      <c r="B15" s="7">
        <v>19193.962322788859</v>
      </c>
      <c r="C15" s="7">
        <v>26000.252405379095</v>
      </c>
      <c r="D15" s="7">
        <v>28053.120985747624</v>
      </c>
      <c r="E15" s="7">
        <v>16976.154003049094</v>
      </c>
    </row>
    <row r="16" spans="1:5" ht="15" x14ac:dyDescent="0.25">
      <c r="A16" s="1" t="s">
        <v>4</v>
      </c>
      <c r="B16" s="7">
        <v>40567.693215363033</v>
      </c>
      <c r="C16" s="7">
        <v>52472.634143656396</v>
      </c>
      <c r="D16" s="7">
        <v>46405.084640500027</v>
      </c>
      <c r="E16" s="7">
        <v>36653.97219370387</v>
      </c>
    </row>
    <row r="17" spans="1:5" ht="15" x14ac:dyDescent="0.25">
      <c r="A17" s="1" t="s">
        <v>5</v>
      </c>
      <c r="B17" s="7">
        <v>127262.65587965248</v>
      </c>
      <c r="C17" s="7">
        <v>165454.39564163415</v>
      </c>
      <c r="D17" s="7">
        <v>154995.12534874462</v>
      </c>
      <c r="E17" s="7">
        <v>148934.56796387146</v>
      </c>
    </row>
    <row r="18" spans="1:5" ht="15" x14ac:dyDescent="0.25">
      <c r="A18" s="8" t="s">
        <v>8</v>
      </c>
      <c r="B18" s="9">
        <f>SUM(B12:B17)</f>
        <v>412427.45938339247</v>
      </c>
      <c r="C18" s="9">
        <f t="shared" ref="C18:E18" si="1">SUM(C12:C17)</f>
        <v>562997.53665260295</v>
      </c>
      <c r="D18" s="9">
        <f t="shared" si="1"/>
        <v>588411.71070324443</v>
      </c>
      <c r="E18" s="9">
        <f t="shared" si="1"/>
        <v>536058.22371252545</v>
      </c>
    </row>
    <row r="19" spans="1:5" x14ac:dyDescent="0.35">
      <c r="A19" s="5" t="s">
        <v>6</v>
      </c>
      <c r="B19" s="10">
        <v>38491972</v>
      </c>
      <c r="C19" s="10">
        <v>40788453</v>
      </c>
      <c r="D19" s="10">
        <v>44494502</v>
      </c>
      <c r="E19" s="10">
        <v>45376763</v>
      </c>
    </row>
    <row r="20" spans="1:5" s="2" customFormat="1" ht="15" x14ac:dyDescent="0.25">
      <c r="B20" s="3"/>
      <c r="C20" s="3"/>
      <c r="D20" s="3"/>
      <c r="E20" s="3"/>
    </row>
    <row r="21" spans="1:5" ht="15" x14ac:dyDescent="0.25">
      <c r="A21" s="2" t="s">
        <v>15</v>
      </c>
      <c r="B21" s="6">
        <v>2004</v>
      </c>
      <c r="C21" s="6">
        <v>2010</v>
      </c>
      <c r="D21" s="6">
        <v>2018</v>
      </c>
      <c r="E21" s="6">
        <v>2020</v>
      </c>
    </row>
    <row r="22" spans="1:5" ht="15" x14ac:dyDescent="0.25">
      <c r="A22" s="4" t="s">
        <v>22</v>
      </c>
      <c r="B22">
        <f>B19/1000000</f>
        <v>38.491971999999997</v>
      </c>
      <c r="C22">
        <f t="shared" ref="C22:E22" si="2">C19/1000000</f>
        <v>40.788452999999997</v>
      </c>
      <c r="D22">
        <f t="shared" si="2"/>
        <v>44.494501999999997</v>
      </c>
      <c r="E22">
        <f t="shared" si="2"/>
        <v>45.376762999999997</v>
      </c>
    </row>
    <row r="23" spans="1:5" ht="15" x14ac:dyDescent="0.25">
      <c r="A23" s="4" t="s">
        <v>23</v>
      </c>
      <c r="B23">
        <f>B18/B22</f>
        <v>10714.635752706889</v>
      </c>
      <c r="C23">
        <f t="shared" ref="C23:E23" si="3">C18/C22</f>
        <v>13802.865645642481</v>
      </c>
      <c r="D23">
        <f t="shared" si="3"/>
        <v>13224.36895019624</v>
      </c>
      <c r="E23">
        <f t="shared" si="3"/>
        <v>11813.496342004948</v>
      </c>
    </row>
    <row r="24" spans="1:5" x14ac:dyDescent="0.35">
      <c r="A24" s="4" t="s">
        <v>24</v>
      </c>
    </row>
    <row r="25" spans="1:5" x14ac:dyDescent="0.35">
      <c r="A25" s="1" t="s">
        <v>0</v>
      </c>
      <c r="B25">
        <f>B12/$B$18</f>
        <v>3.0387432046220689E-2</v>
      </c>
      <c r="C25">
        <f>C12/$C$18</f>
        <v>2.5947962264714786E-2</v>
      </c>
      <c r="D25">
        <f>D12/$D$18</f>
        <v>2.7957329901480726E-2</v>
      </c>
      <c r="E25">
        <f>E12/$E$18</f>
        <v>2.9171105915274102E-2</v>
      </c>
    </row>
    <row r="26" spans="1:5" x14ac:dyDescent="0.35">
      <c r="A26" s="1" t="s">
        <v>1</v>
      </c>
      <c r="B26">
        <f t="shared" ref="B26:B30" si="4">B13/$B$18</f>
        <v>7.3779000182570692E-3</v>
      </c>
      <c r="C26">
        <f t="shared" ref="C26:C30" si="5">C13/$C$18</f>
        <v>6.9765497148630024E-3</v>
      </c>
      <c r="D26">
        <f t="shared" ref="D26:D30" si="6">D13/$D$18</f>
        <v>7.3847496236608681E-3</v>
      </c>
      <c r="E26">
        <f t="shared" ref="E26:E30" si="7">E13/$E$18</f>
        <v>6.7904904964368592E-3</v>
      </c>
    </row>
    <row r="27" spans="1:5" x14ac:dyDescent="0.35">
      <c r="A27" s="1" t="s">
        <v>2</v>
      </c>
      <c r="B27">
        <f t="shared" si="4"/>
        <v>0.50876265203866933</v>
      </c>
      <c r="C27">
        <f t="shared" si="5"/>
        <v>0.53381021364465753</v>
      </c>
      <c r="D27">
        <f t="shared" si="6"/>
        <v>0.57470420813157497</v>
      </c>
      <c r="E27">
        <f t="shared" si="7"/>
        <v>0.58616024558197743</v>
      </c>
    </row>
    <row r="28" spans="1:5" x14ac:dyDescent="0.35">
      <c r="A28" s="1" t="s">
        <v>3</v>
      </c>
      <c r="B28">
        <f t="shared" si="4"/>
        <v>4.6539001916810187E-2</v>
      </c>
      <c r="C28">
        <f t="shared" si="5"/>
        <v>4.6181822677178998E-2</v>
      </c>
      <c r="D28">
        <f t="shared" si="6"/>
        <v>4.7676007250467091E-2</v>
      </c>
      <c r="E28">
        <f t="shared" si="7"/>
        <v>3.1668489078441935E-2</v>
      </c>
    </row>
    <row r="29" spans="1:5" x14ac:dyDescent="0.35">
      <c r="A29" s="1" t="s">
        <v>4</v>
      </c>
      <c r="B29">
        <f t="shared" si="4"/>
        <v>9.8363220712836472E-2</v>
      </c>
      <c r="C29">
        <f t="shared" si="5"/>
        <v>9.3202244641497567E-2</v>
      </c>
      <c r="D29">
        <f t="shared" si="6"/>
        <v>7.8864991631520484E-2</v>
      </c>
      <c r="E29">
        <f t="shared" si="7"/>
        <v>6.8376848954677119E-2</v>
      </c>
    </row>
    <row r="30" spans="1:5" x14ac:dyDescent="0.35">
      <c r="A30" s="1" t="s">
        <v>5</v>
      </c>
      <c r="B30">
        <f t="shared" si="4"/>
        <v>0.30856979326720613</v>
      </c>
      <c r="C30">
        <f t="shared" si="5"/>
        <v>0.29388120705708809</v>
      </c>
      <c r="D30">
        <f t="shared" si="6"/>
        <v>0.26341271346129586</v>
      </c>
      <c r="E30">
        <f t="shared" si="7"/>
        <v>0.27783281997319254</v>
      </c>
    </row>
    <row r="31" spans="1:5" x14ac:dyDescent="0.35">
      <c r="A31" s="4" t="s">
        <v>25</v>
      </c>
    </row>
    <row r="32" spans="1:5" x14ac:dyDescent="0.35">
      <c r="A32" s="1" t="s">
        <v>0</v>
      </c>
      <c r="B32">
        <f>B4/B12</f>
        <v>0.51863792969550593</v>
      </c>
      <c r="C32">
        <f t="shared" ref="C32:E32" si="8">C4/C12</f>
        <v>0.51039898938325989</v>
      </c>
      <c r="D32">
        <f t="shared" si="8"/>
        <v>0.46803370040083009</v>
      </c>
      <c r="E32">
        <f t="shared" si="8"/>
        <v>0.43277915241991494</v>
      </c>
    </row>
    <row r="33" spans="1:5" x14ac:dyDescent="0.35">
      <c r="A33" s="1" t="s">
        <v>1</v>
      </c>
      <c r="B33">
        <f t="shared" ref="B33:E37" si="9">B5/B13</f>
        <v>3.1418056721120435</v>
      </c>
      <c r="C33">
        <f t="shared" si="9"/>
        <v>3.3395801454746437</v>
      </c>
      <c r="D33">
        <f t="shared" si="9"/>
        <v>3.247566788824829</v>
      </c>
      <c r="E33">
        <f t="shared" si="9"/>
        <v>3.7375828374151423</v>
      </c>
    </row>
    <row r="34" spans="1:5" x14ac:dyDescent="0.35">
      <c r="A34" s="1" t="s">
        <v>2</v>
      </c>
      <c r="B34">
        <f t="shared" si="9"/>
        <v>1.6825944689818559E-2</v>
      </c>
      <c r="C34">
        <f t="shared" si="9"/>
        <v>1.4096526942031255E-2</v>
      </c>
      <c r="D34">
        <f t="shared" si="9"/>
        <v>1.3708542074957928E-2</v>
      </c>
      <c r="E34">
        <f t="shared" si="9"/>
        <v>1.3164458899275684E-2</v>
      </c>
    </row>
    <row r="35" spans="1:5" x14ac:dyDescent="0.35">
      <c r="A35" s="1" t="s">
        <v>3</v>
      </c>
      <c r="B35">
        <f t="shared" si="9"/>
        <v>0.61308472903486466</v>
      </c>
      <c r="C35">
        <f t="shared" si="9"/>
        <v>0.57444376750370452</v>
      </c>
      <c r="D35">
        <f t="shared" si="9"/>
        <v>0.61805764615368675</v>
      </c>
      <c r="E35">
        <f t="shared" si="9"/>
        <v>0.77660719961306779</v>
      </c>
    </row>
    <row r="36" spans="1:5" x14ac:dyDescent="0.35">
      <c r="A36" s="1" t="s">
        <v>4</v>
      </c>
      <c r="B36">
        <f t="shared" si="9"/>
        <v>8.4619463971196879E-2</v>
      </c>
      <c r="C36">
        <f>C8/C16</f>
        <v>7.5400589190179584E-2</v>
      </c>
      <c r="D36">
        <f t="shared" si="9"/>
        <v>7.7691850183814748E-2</v>
      </c>
      <c r="E36">
        <f t="shared" si="9"/>
        <v>9.1507230899614489E-2</v>
      </c>
    </row>
    <row r="37" spans="1:5" x14ac:dyDescent="0.35">
      <c r="A37" s="1" t="s">
        <v>5</v>
      </c>
      <c r="B37">
        <f t="shared" si="9"/>
        <v>9.229345573168693E-2</v>
      </c>
      <c r="C37">
        <f t="shared" si="9"/>
        <v>7.351018284518529E-2</v>
      </c>
      <c r="D37">
        <f t="shared" si="9"/>
        <v>8.4778443414947169E-2</v>
      </c>
      <c r="E37">
        <f t="shared" si="9"/>
        <v>8.8935146287656669E-2</v>
      </c>
    </row>
    <row r="39" spans="1:5" x14ac:dyDescent="0.35">
      <c r="A39" t="s">
        <v>17</v>
      </c>
      <c r="B39" s="6" t="s">
        <v>16</v>
      </c>
    </row>
    <row r="40" spans="1:5" x14ac:dyDescent="0.35">
      <c r="A40" s="4" t="s">
        <v>26</v>
      </c>
      <c r="B40">
        <f>LN(E22/B22)</f>
        <v>0.16455044575469871</v>
      </c>
    </row>
    <row r="41" spans="1:5" x14ac:dyDescent="0.35">
      <c r="A41" s="4" t="s">
        <v>27</v>
      </c>
      <c r="B41">
        <f>LN(E23/B23)</f>
        <v>9.7632001476040828E-2</v>
      </c>
    </row>
    <row r="42" spans="1:5" x14ac:dyDescent="0.35">
      <c r="A42" s="4" t="s">
        <v>29</v>
      </c>
    </row>
    <row r="43" spans="1:5" x14ac:dyDescent="0.35">
      <c r="A43" s="1" t="s">
        <v>0</v>
      </c>
      <c r="B43">
        <f>LN(E25/B25)</f>
        <v>-4.085040747536197E-2</v>
      </c>
    </row>
    <row r="44" spans="1:5" x14ac:dyDescent="0.35">
      <c r="A44" s="1" t="s">
        <v>1</v>
      </c>
      <c r="B44">
        <f t="shared" ref="B44:B48" si="10">LN(E26/B26)</f>
        <v>-8.296587072561698E-2</v>
      </c>
    </row>
    <row r="45" spans="1:5" x14ac:dyDescent="0.35">
      <c r="A45" s="1" t="s">
        <v>2</v>
      </c>
      <c r="B45">
        <f t="shared" si="10"/>
        <v>0.14161160349944268</v>
      </c>
    </row>
    <row r="46" spans="1:5" x14ac:dyDescent="0.35">
      <c r="A46" s="1" t="s">
        <v>3</v>
      </c>
      <c r="B46">
        <f t="shared" si="10"/>
        <v>-0.38496856081544617</v>
      </c>
    </row>
    <row r="47" spans="1:5" x14ac:dyDescent="0.35">
      <c r="A47" s="1" t="s">
        <v>4</v>
      </c>
      <c r="B47">
        <f t="shared" si="10"/>
        <v>-0.36363265918283794</v>
      </c>
    </row>
    <row r="48" spans="1:5" x14ac:dyDescent="0.35">
      <c r="A48" s="1" t="s">
        <v>5</v>
      </c>
      <c r="B48">
        <f t="shared" si="10"/>
        <v>-0.10492848621776678</v>
      </c>
    </row>
    <row r="49" spans="1:5" x14ac:dyDescent="0.35">
      <c r="A49" s="4" t="s">
        <v>28</v>
      </c>
    </row>
    <row r="50" spans="1:5" x14ac:dyDescent="0.35">
      <c r="A50" s="1" t="s">
        <v>0</v>
      </c>
      <c r="B50">
        <f>LN(E32/B32)</f>
        <v>-0.18097845177701799</v>
      </c>
    </row>
    <row r="51" spans="1:5" x14ac:dyDescent="0.35">
      <c r="A51" s="1" t="s">
        <v>1</v>
      </c>
      <c r="B51">
        <f t="shared" ref="B51:B55" si="11">LN(E33/B33)</f>
        <v>0.17364141287582791</v>
      </c>
    </row>
    <row r="52" spans="1:5" x14ac:dyDescent="0.35">
      <c r="A52" s="1" t="s">
        <v>2</v>
      </c>
      <c r="B52">
        <f t="shared" si="11"/>
        <v>-0.24540133129449992</v>
      </c>
    </row>
    <row r="53" spans="1:5" x14ac:dyDescent="0.35">
      <c r="A53" s="1" t="s">
        <v>3</v>
      </c>
      <c r="B53">
        <f t="shared" si="11"/>
        <v>0.23643154126850299</v>
      </c>
    </row>
    <row r="54" spans="1:5" x14ac:dyDescent="0.35">
      <c r="A54" s="1" t="s">
        <v>4</v>
      </c>
      <c r="B54">
        <f t="shared" si="11"/>
        <v>7.8253684652839453E-2</v>
      </c>
    </row>
    <row r="55" spans="1:5" x14ac:dyDescent="0.35">
      <c r="A55" s="1" t="s">
        <v>5</v>
      </c>
      <c r="B55">
        <f t="shared" si="11"/>
        <v>-3.7065826137617226E-2</v>
      </c>
    </row>
    <row r="57" spans="1:5" x14ac:dyDescent="0.35">
      <c r="A57" t="s">
        <v>18</v>
      </c>
    </row>
    <row r="58" spans="1:5" x14ac:dyDescent="0.35">
      <c r="A58" s="4" t="s">
        <v>30</v>
      </c>
    </row>
    <row r="59" spans="1:5" x14ac:dyDescent="0.35">
      <c r="A59" s="1" t="s">
        <v>0</v>
      </c>
      <c r="B59">
        <f>(E4-B4)/(LN(E4)-LN(B4))</f>
        <v>6632.8165456687993</v>
      </c>
    </row>
    <row r="60" spans="1:5" x14ac:dyDescent="0.35">
      <c r="A60" s="1" t="s">
        <v>1</v>
      </c>
      <c r="B60">
        <f t="shared" ref="B60:B64" si="12">(E5-B5)/(LN(E5)-LN(B5))</f>
        <v>11463.90358250088</v>
      </c>
    </row>
    <row r="61" spans="1:5" x14ac:dyDescent="0.35">
      <c r="A61" s="1" t="s">
        <v>2</v>
      </c>
      <c r="B61">
        <f t="shared" si="12"/>
        <v>3825.5218476009486</v>
      </c>
    </row>
    <row r="62" spans="1:5" x14ac:dyDescent="0.35">
      <c r="A62" s="1" t="s">
        <v>3</v>
      </c>
      <c r="B62">
        <f t="shared" si="12"/>
        <v>12462.2543959825</v>
      </c>
    </row>
    <row r="63" spans="1:5" x14ac:dyDescent="0.35">
      <c r="A63" s="1" t="s">
        <v>4</v>
      </c>
      <c r="B63">
        <f t="shared" si="12"/>
        <v>3393.3078214334987</v>
      </c>
    </row>
    <row r="64" spans="1:5" x14ac:dyDescent="0.35">
      <c r="A64" s="1" t="s">
        <v>5</v>
      </c>
      <c r="B64">
        <f t="shared" si="12"/>
        <v>12480.49396877555</v>
      </c>
      <c r="E64" t="s">
        <v>62</v>
      </c>
    </row>
    <row r="65" spans="1:9" x14ac:dyDescent="0.35">
      <c r="E65" s="48" t="s">
        <v>63</v>
      </c>
      <c r="F65" s="48"/>
      <c r="G65" s="48"/>
      <c r="H65" s="48"/>
      <c r="I65" s="48"/>
    </row>
    <row r="66" spans="1:9" x14ac:dyDescent="0.35">
      <c r="A66" t="s">
        <v>19</v>
      </c>
      <c r="B66" s="6" t="s">
        <v>16</v>
      </c>
      <c r="E66" s="47" t="s">
        <v>56</v>
      </c>
      <c r="F66" s="47" t="s">
        <v>57</v>
      </c>
      <c r="G66" s="47" t="s">
        <v>58</v>
      </c>
      <c r="H66" s="47" t="s">
        <v>59</v>
      </c>
      <c r="I66" s="47" t="s">
        <v>60</v>
      </c>
    </row>
    <row r="67" spans="1:9" x14ac:dyDescent="0.35">
      <c r="A67" s="11" t="s">
        <v>10</v>
      </c>
      <c r="E67" s="47">
        <v>8270.0253654234311</v>
      </c>
      <c r="F67" s="47">
        <v>4906.8182403319915</v>
      </c>
      <c r="G67" s="47">
        <v>-8021.3807434404007</v>
      </c>
      <c r="H67" s="47">
        <v>2600.8324266366967</v>
      </c>
      <c r="I67" s="47">
        <f>B100</f>
        <v>7756.2952889517182</v>
      </c>
    </row>
    <row r="68" spans="1:9" x14ac:dyDescent="0.35">
      <c r="A68" s="1" t="s">
        <v>0</v>
      </c>
      <c r="B68" s="13">
        <f>B59*$B$40</f>
        <v>1091.4329191989418</v>
      </c>
    </row>
    <row r="69" spans="1:9" x14ac:dyDescent="0.35">
      <c r="A69" s="1" t="s">
        <v>1</v>
      </c>
      <c r="B69" s="13">
        <f t="shared" ref="B69:B73" si="13">B60*$B$40</f>
        <v>1886.3904445894073</v>
      </c>
    </row>
    <row r="70" spans="1:9" x14ac:dyDescent="0.35">
      <c r="A70" s="1" t="s">
        <v>2</v>
      </c>
      <c r="B70" s="13">
        <f t="shared" si="13"/>
        <v>629.49132526707467</v>
      </c>
    </row>
    <row r="71" spans="1:9" x14ac:dyDescent="0.35">
      <c r="A71" s="1" t="s">
        <v>3</v>
      </c>
      <c r="B71" s="13">
        <f t="shared" si="13"/>
        <v>2050.6695159673741</v>
      </c>
    </row>
    <row r="72" spans="1:9" x14ac:dyDescent="0.35">
      <c r="A72" s="1" t="s">
        <v>4</v>
      </c>
      <c r="B72" s="13">
        <f t="shared" si="13"/>
        <v>558.37031459978778</v>
      </c>
    </row>
    <row r="73" spans="1:9" x14ac:dyDescent="0.35">
      <c r="A73" s="1" t="s">
        <v>5</v>
      </c>
      <c r="B73" s="13">
        <f t="shared" si="13"/>
        <v>2053.6708458008457</v>
      </c>
    </row>
    <row r="74" spans="1:9" x14ac:dyDescent="0.35">
      <c r="A74" s="8" t="s">
        <v>8</v>
      </c>
      <c r="B74" s="14">
        <f>SUM(B68:B73)</f>
        <v>8270.0253654234311</v>
      </c>
    </row>
    <row r="75" spans="1:9" x14ac:dyDescent="0.35">
      <c r="A75" s="11" t="s">
        <v>11</v>
      </c>
      <c r="B75" s="13"/>
    </row>
    <row r="76" spans="1:9" x14ac:dyDescent="0.35">
      <c r="A76" s="1" t="s">
        <v>0</v>
      </c>
      <c r="B76" s="13">
        <f>B59*$B$41</f>
        <v>647.57515477704419</v>
      </c>
    </row>
    <row r="77" spans="1:9" x14ac:dyDescent="0.35">
      <c r="A77" s="1" t="s">
        <v>1</v>
      </c>
      <c r="B77" s="13">
        <f t="shared" ref="B77:B81" si="14">B60*$B$41</f>
        <v>1119.2438514879157</v>
      </c>
    </row>
    <row r="78" spans="1:9" x14ac:dyDescent="0.35">
      <c r="A78" s="1" t="s">
        <v>2</v>
      </c>
      <c r="B78" s="13">
        <f t="shared" si="14"/>
        <v>373.49335467160228</v>
      </c>
    </row>
    <row r="79" spans="1:9" x14ac:dyDescent="0.35">
      <c r="A79" s="1" t="s">
        <v>3</v>
      </c>
      <c r="B79" s="13">
        <f t="shared" si="14"/>
        <v>1216.7148395833597</v>
      </c>
    </row>
    <row r="80" spans="1:9" x14ac:dyDescent="0.35">
      <c r="A80" s="1" t="s">
        <v>4</v>
      </c>
      <c r="B80" s="13">
        <f t="shared" si="14"/>
        <v>331.29543423085624</v>
      </c>
    </row>
    <row r="81" spans="1:2" x14ac:dyDescent="0.35">
      <c r="A81" s="1" t="s">
        <v>5</v>
      </c>
      <c r="B81" s="13">
        <f t="shared" si="14"/>
        <v>1218.4956055812131</v>
      </c>
    </row>
    <row r="82" spans="1:2" x14ac:dyDescent="0.35">
      <c r="A82" s="8" t="s">
        <v>8</v>
      </c>
      <c r="B82" s="14">
        <f>SUM(B76:B81)</f>
        <v>4906.8182403319915</v>
      </c>
    </row>
    <row r="83" spans="1:2" x14ac:dyDescent="0.35">
      <c r="A83" s="11" t="s">
        <v>12</v>
      </c>
      <c r="B83" s="13"/>
    </row>
    <row r="84" spans="1:2" x14ac:dyDescent="0.35">
      <c r="A84" s="1" t="s">
        <v>0</v>
      </c>
      <c r="B84" s="13">
        <f>B59*B43</f>
        <v>-270.95325859989327</v>
      </c>
    </row>
    <row r="85" spans="1:2" x14ac:dyDescent="0.35">
      <c r="A85" s="1" t="s">
        <v>1</v>
      </c>
      <c r="B85" s="13">
        <f t="shared" ref="B85:B89" si="15">B60*B44</f>
        <v>-951.11274263670532</v>
      </c>
    </row>
    <row r="86" spans="1:2" x14ac:dyDescent="0.35">
      <c r="A86" s="1" t="s">
        <v>2</v>
      </c>
      <c r="B86" s="13">
        <f t="shared" si="15"/>
        <v>541.73828306092093</v>
      </c>
    </row>
    <row r="87" spans="1:2" x14ac:dyDescent="0.35">
      <c r="A87" s="1" t="s">
        <v>3</v>
      </c>
      <c r="B87" s="13">
        <f t="shared" si="15"/>
        <v>-4797.5761393373505</v>
      </c>
    </row>
    <row r="88" spans="1:2" x14ac:dyDescent="0.35">
      <c r="A88" s="1" t="s">
        <v>4</v>
      </c>
      <c r="B88" s="13">
        <f t="shared" si="15"/>
        <v>-1233.9175465337858</v>
      </c>
    </row>
    <row r="89" spans="1:2" x14ac:dyDescent="0.35">
      <c r="A89" s="1" t="s">
        <v>5</v>
      </c>
      <c r="B89" s="13">
        <f t="shared" si="15"/>
        <v>-1309.5593393935867</v>
      </c>
    </row>
    <row r="90" spans="1:2" x14ac:dyDescent="0.35">
      <c r="A90" s="8" t="s">
        <v>8</v>
      </c>
      <c r="B90" s="14">
        <f>SUM(B84:B89)</f>
        <v>-8021.3807434404007</v>
      </c>
    </row>
    <row r="91" spans="1:2" x14ac:dyDescent="0.35">
      <c r="A91" s="11" t="s">
        <v>13</v>
      </c>
      <c r="B91" s="13"/>
    </row>
    <row r="92" spans="1:2" x14ac:dyDescent="0.35">
      <c r="A92" s="1" t="s">
        <v>0</v>
      </c>
      <c r="B92" s="13">
        <f>B59*B50</f>
        <v>-1200.3968693561278</v>
      </c>
    </row>
    <row r="93" spans="1:2" x14ac:dyDescent="0.35">
      <c r="A93" s="1" t="s">
        <v>1</v>
      </c>
      <c r="B93" s="13">
        <f t="shared" ref="B93:B97" si="16">B60*B51</f>
        <v>1990.6084151377179</v>
      </c>
    </row>
    <row r="94" spans="1:2" x14ac:dyDescent="0.35">
      <c r="A94" s="1" t="s">
        <v>2</v>
      </c>
      <c r="B94" s="13">
        <f t="shared" si="16"/>
        <v>-938.78815429746783</v>
      </c>
    </row>
    <row r="95" spans="1:2" x14ac:dyDescent="0.35">
      <c r="A95" s="1" t="s">
        <v>3</v>
      </c>
      <c r="B95" s="13">
        <f t="shared" si="16"/>
        <v>2946.4700145223192</v>
      </c>
    </row>
    <row r="96" spans="1:2" x14ac:dyDescent="0.35">
      <c r="A96" s="1" t="s">
        <v>4</v>
      </c>
      <c r="B96" s="13">
        <f t="shared" si="16"/>
        <v>265.53884018847066</v>
      </c>
    </row>
    <row r="97" spans="1:2" x14ac:dyDescent="0.35">
      <c r="A97" s="1" t="s">
        <v>5</v>
      </c>
      <c r="B97" s="13">
        <f t="shared" si="16"/>
        <v>-462.59981955821496</v>
      </c>
    </row>
    <row r="98" spans="1:2" x14ac:dyDescent="0.35">
      <c r="A98" s="12" t="s">
        <v>8</v>
      </c>
      <c r="B98" s="14">
        <f>SUM(B92:B97)</f>
        <v>2600.8324266366967</v>
      </c>
    </row>
    <row r="99" spans="1:2" x14ac:dyDescent="0.35">
      <c r="B99" s="13"/>
    </row>
    <row r="100" spans="1:2" x14ac:dyDescent="0.35">
      <c r="A100" s="16" t="s">
        <v>8</v>
      </c>
      <c r="B100" s="15">
        <f>B74+B82+B90+B98</f>
        <v>7756.2952889517182</v>
      </c>
    </row>
    <row r="101" spans="1:2" x14ac:dyDescent="0.35">
      <c r="A101" t="s">
        <v>31</v>
      </c>
      <c r="B101" s="13"/>
    </row>
    <row r="102" spans="1:2" x14ac:dyDescent="0.35">
      <c r="B102" s="13"/>
    </row>
    <row r="103" spans="1:2" x14ac:dyDescent="0.35">
      <c r="A103" t="s">
        <v>62</v>
      </c>
    </row>
    <row r="104" spans="1:2" x14ac:dyDescent="0.35">
      <c r="A104" s="49" t="s">
        <v>61</v>
      </c>
      <c r="B104" s="50"/>
    </row>
    <row r="105" spans="1:2" x14ac:dyDescent="0.35">
      <c r="A105" s="1" t="s">
        <v>56</v>
      </c>
      <c r="B105" s="7">
        <f>B73</f>
        <v>2053.6708458008457</v>
      </c>
    </row>
    <row r="106" spans="1:2" x14ac:dyDescent="0.35">
      <c r="A106" s="1" t="s">
        <v>57</v>
      </c>
      <c r="B106" s="7">
        <f>B81</f>
        <v>1218.4956055812131</v>
      </c>
    </row>
    <row r="107" spans="1:2" x14ac:dyDescent="0.35">
      <c r="A107" s="1" t="s">
        <v>58</v>
      </c>
      <c r="B107" s="7">
        <f>B89</f>
        <v>-1309.5593393935867</v>
      </c>
    </row>
    <row r="108" spans="1:2" x14ac:dyDescent="0.35">
      <c r="A108" s="1" t="s">
        <v>59</v>
      </c>
      <c r="B108" s="7">
        <f>B97</f>
        <v>-462.59981955821496</v>
      </c>
    </row>
  </sheetData>
  <mergeCells count="2">
    <mergeCell ref="A104:B104"/>
    <mergeCell ref="E65:I65"/>
  </mergeCells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zoomScaleNormal="100" workbookViewId="0">
      <selection activeCell="C43" sqref="C43"/>
    </sheetView>
  </sheetViews>
  <sheetFormatPr defaultColWidth="10.81640625" defaultRowHeight="14.5" x14ac:dyDescent="0.35"/>
  <cols>
    <col min="1" max="1" width="32.26953125" customWidth="1"/>
    <col min="2" max="2" width="11.81640625" bestFit="1" customWidth="1"/>
  </cols>
  <sheetData>
    <row r="1" spans="1:12" ht="15" x14ac:dyDescent="0.25">
      <c r="A1" t="s">
        <v>14</v>
      </c>
    </row>
    <row r="2" spans="1:12" ht="15" x14ac:dyDescent="0.25">
      <c r="A2" s="1"/>
      <c r="B2" s="6">
        <v>2004</v>
      </c>
      <c r="C2" s="6">
        <v>2010</v>
      </c>
      <c r="D2" s="6">
        <v>2018</v>
      </c>
      <c r="E2" s="6">
        <v>2020</v>
      </c>
    </row>
    <row r="3" spans="1:12" x14ac:dyDescent="0.35">
      <c r="A3" s="5" t="s">
        <v>9</v>
      </c>
      <c r="B3" s="5"/>
      <c r="C3" s="5"/>
      <c r="D3" s="5"/>
      <c r="E3" s="5"/>
      <c r="G3" s="20" t="s">
        <v>38</v>
      </c>
      <c r="H3" s="20"/>
      <c r="I3" s="20"/>
      <c r="J3" s="20"/>
      <c r="K3" s="20"/>
      <c r="L3" s="20"/>
    </row>
    <row r="4" spans="1:12" x14ac:dyDescent="0.35">
      <c r="A4" s="1" t="s">
        <v>0</v>
      </c>
      <c r="B4" s="7">
        <v>6499.8876281040393</v>
      </c>
      <c r="C4" s="7">
        <v>7456.2344982559698</v>
      </c>
      <c r="D4" s="7">
        <v>7699.3510927222196</v>
      </c>
      <c r="E4" s="7">
        <v>6767.5455741240003</v>
      </c>
      <c r="G4" s="20"/>
      <c r="H4" s="20"/>
      <c r="I4" s="20"/>
      <c r="J4" s="20"/>
      <c r="K4" s="20"/>
      <c r="L4" s="20"/>
    </row>
    <row r="5" spans="1:12" x14ac:dyDescent="0.35">
      <c r="A5" s="1" t="s">
        <v>1</v>
      </c>
      <c r="B5" s="7">
        <v>9560.0388655455372</v>
      </c>
      <c r="C5" s="7">
        <v>13117.137118364491</v>
      </c>
      <c r="D5" s="7">
        <v>14111.564800103582</v>
      </c>
      <c r="E5" s="7">
        <v>13605.168834123875</v>
      </c>
      <c r="G5" s="20"/>
      <c r="H5" s="20"/>
      <c r="I5" s="20"/>
      <c r="J5" s="20"/>
      <c r="K5" s="20"/>
      <c r="L5" s="20"/>
    </row>
    <row r="6" spans="1:12" x14ac:dyDescent="0.35">
      <c r="A6" s="1" t="s">
        <v>2</v>
      </c>
      <c r="B6" s="7">
        <v>3530.549072839769</v>
      </c>
      <c r="C6" s="7">
        <v>4236.4833066077381</v>
      </c>
      <c r="D6" s="7">
        <v>4635.7174127081971</v>
      </c>
      <c r="E6" s="7">
        <v>4136.4838815418971</v>
      </c>
      <c r="G6" s="20"/>
      <c r="H6" s="20"/>
      <c r="I6" s="20"/>
      <c r="J6" s="20"/>
      <c r="K6" s="20"/>
      <c r="L6" s="20"/>
    </row>
    <row r="7" spans="1:12" x14ac:dyDescent="0.35">
      <c r="A7" s="1" t="s">
        <v>3</v>
      </c>
      <c r="B7" s="7">
        <v>11767.525189772408</v>
      </c>
      <c r="C7" s="7">
        <v>14935.682947793222</v>
      </c>
      <c r="D7" s="7">
        <v>17338.445923715768</v>
      </c>
      <c r="E7" s="7">
        <v>13183.803420508128</v>
      </c>
      <c r="G7" s="20"/>
      <c r="H7" s="20"/>
      <c r="I7" s="20"/>
      <c r="J7" s="20"/>
      <c r="K7" s="20"/>
      <c r="L7" s="20"/>
    </row>
    <row r="8" spans="1:12" x14ac:dyDescent="0.35">
      <c r="A8" s="1" t="s">
        <v>4</v>
      </c>
      <c r="B8" s="7">
        <v>3432.8164544319802</v>
      </c>
      <c r="C8" s="7">
        <v>3956.4675307924267</v>
      </c>
      <c r="D8" s="7">
        <v>3605.2968836569707</v>
      </c>
      <c r="E8" s="7">
        <v>3354.1034969173093</v>
      </c>
      <c r="G8" s="20"/>
      <c r="H8" s="20"/>
      <c r="I8" s="20"/>
      <c r="J8" s="20"/>
      <c r="K8" s="20"/>
      <c r="L8" s="20"/>
    </row>
    <row r="9" spans="1:12" ht="15" x14ac:dyDescent="0.25">
      <c r="A9" s="1" t="s">
        <v>5</v>
      </c>
      <c r="B9" s="7">
        <v>11745.510296725613</v>
      </c>
      <c r="C9" s="7">
        <v>12162.582876156155</v>
      </c>
      <c r="D9" s="7">
        <v>13140.24546397119</v>
      </c>
      <c r="E9" s="7">
        <v>13245.517589155854</v>
      </c>
    </row>
    <row r="10" spans="1:12" ht="15" x14ac:dyDescent="0.25">
      <c r="A10" s="8" t="s">
        <v>8</v>
      </c>
      <c r="B10" s="9">
        <f>SUM(B4:B9)</f>
        <v>46536.327507419352</v>
      </c>
      <c r="C10" s="9">
        <f t="shared" ref="C10:E10" si="0">SUM(C4:C9)</f>
        <v>55864.588277970004</v>
      </c>
      <c r="D10" s="9">
        <f t="shared" si="0"/>
        <v>60530.621576877922</v>
      </c>
      <c r="E10" s="9">
        <f t="shared" si="0"/>
        <v>54292.62279637107</v>
      </c>
    </row>
    <row r="11" spans="1:12" ht="15" x14ac:dyDescent="0.25">
      <c r="A11" s="5" t="s">
        <v>7</v>
      </c>
      <c r="B11" s="10"/>
      <c r="C11" s="10"/>
      <c r="D11" s="10"/>
      <c r="E11" s="10"/>
    </row>
    <row r="12" spans="1:12" x14ac:dyDescent="0.35">
      <c r="A12" s="1" t="s">
        <v>0</v>
      </c>
      <c r="B12" s="7">
        <v>12532.611396008282</v>
      </c>
      <c r="C12" s="7">
        <v>14608.638836189122</v>
      </c>
      <c r="D12" s="7">
        <v>16450.420314025243</v>
      </c>
      <c r="E12" s="7">
        <v>15637.41122067178</v>
      </c>
    </row>
    <row r="13" spans="1:12" ht="15" x14ac:dyDescent="0.25">
      <c r="A13" s="1" t="s">
        <v>1</v>
      </c>
      <c r="B13" s="7">
        <v>3042.848560114448</v>
      </c>
      <c r="C13" s="7">
        <v>3927.7803038022898</v>
      </c>
      <c r="D13" s="7">
        <v>4345.2731591734318</v>
      </c>
      <c r="E13" s="7">
        <v>3640.098273656728</v>
      </c>
    </row>
    <row r="14" spans="1:12" x14ac:dyDescent="0.35">
      <c r="A14" s="1" t="s">
        <v>2</v>
      </c>
      <c r="B14" s="7">
        <v>209827.68800946535</v>
      </c>
      <c r="C14" s="7">
        <v>300533.83532194188</v>
      </c>
      <c r="D14" s="7">
        <v>338162.68625505344</v>
      </c>
      <c r="E14" s="7">
        <v>314216.02005757252</v>
      </c>
    </row>
    <row r="15" spans="1:12" ht="15" x14ac:dyDescent="0.25">
      <c r="A15" s="1" t="s">
        <v>3</v>
      </c>
      <c r="B15" s="7">
        <v>19193.962322788859</v>
      </c>
      <c r="C15" s="7">
        <v>26000.252405379095</v>
      </c>
      <c r="D15" s="7">
        <v>28053.120985747624</v>
      </c>
      <c r="E15" s="7">
        <v>16976.154003049094</v>
      </c>
    </row>
    <row r="16" spans="1:12" ht="15" x14ac:dyDescent="0.25">
      <c r="A16" s="1" t="s">
        <v>4</v>
      </c>
      <c r="B16" s="7">
        <v>40567.693215363033</v>
      </c>
      <c r="C16" s="7">
        <v>52472.634143656396</v>
      </c>
      <c r="D16" s="7">
        <v>46405.084640500027</v>
      </c>
      <c r="E16" s="7">
        <v>36653.97219370387</v>
      </c>
    </row>
    <row r="17" spans="1:5" ht="15" x14ac:dyDescent="0.25">
      <c r="A17" s="1" t="s">
        <v>5</v>
      </c>
      <c r="B17" s="7">
        <v>127262.65587965248</v>
      </c>
      <c r="C17" s="7">
        <v>165454.39564163415</v>
      </c>
      <c r="D17" s="7">
        <v>154995.12534874462</v>
      </c>
      <c r="E17" s="7">
        <v>148934.56796387146</v>
      </c>
    </row>
    <row r="18" spans="1:5" ht="15" x14ac:dyDescent="0.25">
      <c r="A18" s="8" t="s">
        <v>8</v>
      </c>
      <c r="B18" s="9">
        <f>SUM(B12:B17)</f>
        <v>412427.45938339247</v>
      </c>
      <c r="C18" s="9">
        <f t="shared" ref="C18:E18" si="1">SUM(C12:C17)</f>
        <v>562997.53665260295</v>
      </c>
      <c r="D18" s="9">
        <f t="shared" si="1"/>
        <v>588411.71070324443</v>
      </c>
      <c r="E18" s="9">
        <f t="shared" si="1"/>
        <v>536058.22371252545</v>
      </c>
    </row>
    <row r="19" spans="1:5" x14ac:dyDescent="0.35">
      <c r="A19" s="5" t="s">
        <v>6</v>
      </c>
      <c r="B19" s="10">
        <v>38491972</v>
      </c>
      <c r="C19" s="10">
        <v>40788453</v>
      </c>
      <c r="D19" s="10">
        <v>44494502</v>
      </c>
      <c r="E19" s="10">
        <v>45376763</v>
      </c>
    </row>
    <row r="20" spans="1:5" s="2" customFormat="1" ht="15" x14ac:dyDescent="0.25">
      <c r="B20" s="3"/>
      <c r="C20" s="3"/>
      <c r="D20" s="3"/>
      <c r="E20" s="3"/>
    </row>
    <row r="21" spans="1:5" ht="15" x14ac:dyDescent="0.25">
      <c r="A21" s="2" t="s">
        <v>15</v>
      </c>
      <c r="B21" s="6">
        <v>2004</v>
      </c>
      <c r="C21" s="6">
        <v>2010</v>
      </c>
      <c r="D21" s="6">
        <v>2018</v>
      </c>
      <c r="E21" s="6">
        <v>2020</v>
      </c>
    </row>
    <row r="22" spans="1:5" ht="15" x14ac:dyDescent="0.25">
      <c r="A22" s="4" t="s">
        <v>22</v>
      </c>
      <c r="B22">
        <f>B19/1000000</f>
        <v>38.491971999999997</v>
      </c>
      <c r="C22">
        <f t="shared" ref="C22:E22" si="2">C19/1000000</f>
        <v>40.788452999999997</v>
      </c>
      <c r="D22">
        <f t="shared" si="2"/>
        <v>44.494501999999997</v>
      </c>
      <c r="E22">
        <f t="shared" si="2"/>
        <v>45.376762999999997</v>
      </c>
    </row>
    <row r="23" spans="1:5" ht="15" x14ac:dyDescent="0.25">
      <c r="A23" s="4" t="s">
        <v>23</v>
      </c>
      <c r="B23">
        <f>B18/B22</f>
        <v>10714.635752706889</v>
      </c>
      <c r="C23">
        <f t="shared" ref="C23:E23" si="3">C18/C22</f>
        <v>13802.865645642481</v>
      </c>
      <c r="D23">
        <f t="shared" si="3"/>
        <v>13224.36895019624</v>
      </c>
      <c r="E23">
        <f t="shared" si="3"/>
        <v>11813.496342004948</v>
      </c>
    </row>
    <row r="24" spans="1:5" x14ac:dyDescent="0.35">
      <c r="A24" s="4" t="s">
        <v>24</v>
      </c>
    </row>
    <row r="25" spans="1:5" x14ac:dyDescent="0.35">
      <c r="A25" s="1" t="s">
        <v>0</v>
      </c>
      <c r="B25">
        <f>B12/$B$18</f>
        <v>3.0387432046220689E-2</v>
      </c>
      <c r="C25">
        <f>C12/$C$18</f>
        <v>2.5947962264714786E-2</v>
      </c>
      <c r="D25">
        <f>D12/$D$18</f>
        <v>2.7957329901480726E-2</v>
      </c>
      <c r="E25">
        <f>E12/$E$18</f>
        <v>2.9171105915274102E-2</v>
      </c>
    </row>
    <row r="26" spans="1:5" x14ac:dyDescent="0.35">
      <c r="A26" s="1" t="s">
        <v>1</v>
      </c>
      <c r="B26">
        <f t="shared" ref="B26:B30" si="4">B13/$B$18</f>
        <v>7.3779000182570692E-3</v>
      </c>
      <c r="C26">
        <f t="shared" ref="C26:C30" si="5">C13/$C$18</f>
        <v>6.9765497148630024E-3</v>
      </c>
      <c r="D26">
        <f t="shared" ref="D26:D30" si="6">D13/$D$18</f>
        <v>7.3847496236608681E-3</v>
      </c>
      <c r="E26">
        <f t="shared" ref="E26:E30" si="7">E13/$E$18</f>
        <v>6.7904904964368592E-3</v>
      </c>
    </row>
    <row r="27" spans="1:5" x14ac:dyDescent="0.35">
      <c r="A27" s="1" t="s">
        <v>2</v>
      </c>
      <c r="B27">
        <f t="shared" si="4"/>
        <v>0.50876265203866933</v>
      </c>
      <c r="C27">
        <f t="shared" si="5"/>
        <v>0.53381021364465753</v>
      </c>
      <c r="D27">
        <f t="shared" si="6"/>
        <v>0.57470420813157497</v>
      </c>
      <c r="E27">
        <f t="shared" si="7"/>
        <v>0.58616024558197743</v>
      </c>
    </row>
    <row r="28" spans="1:5" x14ac:dyDescent="0.35">
      <c r="A28" s="1" t="s">
        <v>3</v>
      </c>
      <c r="B28">
        <f t="shared" si="4"/>
        <v>4.6539001916810187E-2</v>
      </c>
      <c r="C28">
        <f t="shared" si="5"/>
        <v>4.6181822677178998E-2</v>
      </c>
      <c r="D28">
        <f t="shared" si="6"/>
        <v>4.7676007250467091E-2</v>
      </c>
      <c r="E28">
        <f t="shared" si="7"/>
        <v>3.1668489078441935E-2</v>
      </c>
    </row>
    <row r="29" spans="1:5" x14ac:dyDescent="0.35">
      <c r="A29" s="1" t="s">
        <v>4</v>
      </c>
      <c r="B29">
        <f t="shared" si="4"/>
        <v>9.8363220712836472E-2</v>
      </c>
      <c r="C29">
        <f t="shared" si="5"/>
        <v>9.3202244641497567E-2</v>
      </c>
      <c r="D29">
        <f t="shared" si="6"/>
        <v>7.8864991631520484E-2</v>
      </c>
      <c r="E29">
        <f t="shared" si="7"/>
        <v>6.8376848954677119E-2</v>
      </c>
    </row>
    <row r="30" spans="1:5" x14ac:dyDescent="0.35">
      <c r="A30" s="1" t="s">
        <v>5</v>
      </c>
      <c r="B30">
        <f t="shared" si="4"/>
        <v>0.30856979326720613</v>
      </c>
      <c r="C30">
        <f t="shared" si="5"/>
        <v>0.29388120705708809</v>
      </c>
      <c r="D30">
        <f t="shared" si="6"/>
        <v>0.26341271346129586</v>
      </c>
      <c r="E30">
        <f t="shared" si="7"/>
        <v>0.27783281997319254</v>
      </c>
    </row>
    <row r="31" spans="1:5" x14ac:dyDescent="0.35">
      <c r="A31" s="4" t="s">
        <v>25</v>
      </c>
    </row>
    <row r="32" spans="1:5" x14ac:dyDescent="0.35">
      <c r="A32" s="1" t="s">
        <v>0</v>
      </c>
      <c r="B32">
        <f>B4/B12</f>
        <v>0.51863792969550593</v>
      </c>
      <c r="C32">
        <f t="shared" ref="C32:E32" si="8">C4/C12</f>
        <v>0.51039898938325989</v>
      </c>
      <c r="D32">
        <f t="shared" si="8"/>
        <v>0.46803370040083009</v>
      </c>
      <c r="E32">
        <f t="shared" si="8"/>
        <v>0.43277915241991494</v>
      </c>
    </row>
    <row r="33" spans="1:5" x14ac:dyDescent="0.35">
      <c r="A33" s="1" t="s">
        <v>1</v>
      </c>
      <c r="B33">
        <f t="shared" ref="B33:E37" si="9">B5/B13</f>
        <v>3.1418056721120435</v>
      </c>
      <c r="C33">
        <f t="shared" si="9"/>
        <v>3.3395801454746437</v>
      </c>
      <c r="D33">
        <f t="shared" si="9"/>
        <v>3.247566788824829</v>
      </c>
      <c r="E33">
        <f t="shared" si="9"/>
        <v>3.7375828374151423</v>
      </c>
    </row>
    <row r="34" spans="1:5" x14ac:dyDescent="0.35">
      <c r="A34" s="1" t="s">
        <v>2</v>
      </c>
      <c r="B34">
        <f t="shared" si="9"/>
        <v>1.6825944689818559E-2</v>
      </c>
      <c r="C34">
        <f t="shared" si="9"/>
        <v>1.4096526942031255E-2</v>
      </c>
      <c r="D34">
        <f t="shared" si="9"/>
        <v>1.3708542074957928E-2</v>
      </c>
      <c r="E34">
        <f t="shared" si="9"/>
        <v>1.3164458899275684E-2</v>
      </c>
    </row>
    <row r="35" spans="1:5" x14ac:dyDescent="0.35">
      <c r="A35" s="1" t="s">
        <v>3</v>
      </c>
      <c r="B35">
        <f t="shared" si="9"/>
        <v>0.61308472903486466</v>
      </c>
      <c r="C35">
        <f t="shared" si="9"/>
        <v>0.57444376750370452</v>
      </c>
      <c r="D35">
        <f t="shared" si="9"/>
        <v>0.61805764615368675</v>
      </c>
      <c r="E35">
        <f t="shared" si="9"/>
        <v>0.77660719961306779</v>
      </c>
    </row>
    <row r="36" spans="1:5" x14ac:dyDescent="0.35">
      <c r="A36" s="1" t="s">
        <v>4</v>
      </c>
      <c r="B36">
        <f t="shared" si="9"/>
        <v>8.4619463971196879E-2</v>
      </c>
      <c r="C36">
        <f>C8/C16</f>
        <v>7.5400589190179584E-2</v>
      </c>
      <c r="D36">
        <f t="shared" si="9"/>
        <v>7.7691850183814748E-2</v>
      </c>
      <c r="E36">
        <f t="shared" si="9"/>
        <v>9.1507230899614489E-2</v>
      </c>
    </row>
    <row r="37" spans="1:5" x14ac:dyDescent="0.35">
      <c r="A37" s="1" t="s">
        <v>5</v>
      </c>
      <c r="B37">
        <f t="shared" si="9"/>
        <v>9.229345573168693E-2</v>
      </c>
      <c r="C37">
        <f t="shared" si="9"/>
        <v>7.351018284518529E-2</v>
      </c>
      <c r="D37">
        <f t="shared" si="9"/>
        <v>8.4778443414947169E-2</v>
      </c>
      <c r="E37">
        <f t="shared" si="9"/>
        <v>8.8935146287656669E-2</v>
      </c>
    </row>
    <row r="39" spans="1:5" x14ac:dyDescent="0.35">
      <c r="A39" t="s">
        <v>17</v>
      </c>
      <c r="B39" s="6" t="s">
        <v>35</v>
      </c>
      <c r="C39" s="6" t="s">
        <v>36</v>
      </c>
      <c r="D39" s="6" t="s">
        <v>37</v>
      </c>
    </row>
    <row r="40" spans="1:5" x14ac:dyDescent="0.35">
      <c r="A40" s="4" t="s">
        <v>26</v>
      </c>
    </row>
    <row r="41" spans="1:5" x14ac:dyDescent="0.35">
      <c r="A41" s="4" t="s">
        <v>27</v>
      </c>
    </row>
    <row r="42" spans="1:5" x14ac:dyDescent="0.35">
      <c r="A42" s="4" t="s">
        <v>29</v>
      </c>
    </row>
    <row r="43" spans="1:5" x14ac:dyDescent="0.35">
      <c r="A43" s="1" t="s">
        <v>0</v>
      </c>
    </row>
    <row r="44" spans="1:5" x14ac:dyDescent="0.35">
      <c r="A44" s="1" t="s">
        <v>1</v>
      </c>
    </row>
    <row r="45" spans="1:5" x14ac:dyDescent="0.35">
      <c r="A45" s="1" t="s">
        <v>2</v>
      </c>
    </row>
    <row r="46" spans="1:5" x14ac:dyDescent="0.35">
      <c r="A46" s="1" t="s">
        <v>3</v>
      </c>
    </row>
    <row r="47" spans="1:5" x14ac:dyDescent="0.35">
      <c r="A47" s="1" t="s">
        <v>4</v>
      </c>
    </row>
    <row r="48" spans="1:5" x14ac:dyDescent="0.35">
      <c r="A48" s="1" t="s">
        <v>5</v>
      </c>
    </row>
    <row r="49" spans="1:1" x14ac:dyDescent="0.35">
      <c r="A49" s="4" t="s">
        <v>28</v>
      </c>
    </row>
    <row r="50" spans="1:1" x14ac:dyDescent="0.35">
      <c r="A50" s="1" t="s">
        <v>0</v>
      </c>
    </row>
    <row r="51" spans="1:1" x14ac:dyDescent="0.35">
      <c r="A51" s="1" t="s">
        <v>1</v>
      </c>
    </row>
    <row r="52" spans="1:1" x14ac:dyDescent="0.35">
      <c r="A52" s="1" t="s">
        <v>2</v>
      </c>
    </row>
    <row r="53" spans="1:1" x14ac:dyDescent="0.35">
      <c r="A53" s="1" t="s">
        <v>3</v>
      </c>
    </row>
    <row r="54" spans="1:1" x14ac:dyDescent="0.35">
      <c r="A54" s="1" t="s">
        <v>4</v>
      </c>
    </row>
    <row r="55" spans="1:1" x14ac:dyDescent="0.35">
      <c r="A55" s="1" t="s">
        <v>5</v>
      </c>
    </row>
    <row r="57" spans="1:1" x14ac:dyDescent="0.35">
      <c r="A57" t="s">
        <v>18</v>
      </c>
    </row>
    <row r="58" spans="1:1" x14ac:dyDescent="0.35">
      <c r="A58" s="4" t="s">
        <v>30</v>
      </c>
    </row>
    <row r="59" spans="1:1" x14ac:dyDescent="0.35">
      <c r="A59" s="1" t="s">
        <v>0</v>
      </c>
    </row>
    <row r="60" spans="1:1" x14ac:dyDescent="0.35">
      <c r="A60" s="1" t="s">
        <v>1</v>
      </c>
    </row>
    <row r="61" spans="1:1" x14ac:dyDescent="0.35">
      <c r="A61" s="1" t="s">
        <v>2</v>
      </c>
    </row>
    <row r="62" spans="1:1" x14ac:dyDescent="0.35">
      <c r="A62" s="1" t="s">
        <v>3</v>
      </c>
    </row>
    <row r="63" spans="1:1" x14ac:dyDescent="0.35">
      <c r="A63" s="1" t="s">
        <v>4</v>
      </c>
    </row>
    <row r="64" spans="1:1" x14ac:dyDescent="0.35">
      <c r="A64" s="1" t="s">
        <v>5</v>
      </c>
    </row>
    <row r="66" spans="1:4" x14ac:dyDescent="0.35">
      <c r="A66" t="s">
        <v>19</v>
      </c>
      <c r="B66" s="6" t="s">
        <v>35</v>
      </c>
      <c r="C66" s="6" t="s">
        <v>36</v>
      </c>
      <c r="D66" s="6" t="s">
        <v>37</v>
      </c>
    </row>
    <row r="67" spans="1:4" x14ac:dyDescent="0.35">
      <c r="A67" s="11" t="s">
        <v>10</v>
      </c>
    </row>
    <row r="68" spans="1:4" x14ac:dyDescent="0.35">
      <c r="A68" s="1" t="s">
        <v>0</v>
      </c>
      <c r="B68" s="13"/>
    </row>
    <row r="69" spans="1:4" x14ac:dyDescent="0.35">
      <c r="A69" s="1" t="s">
        <v>1</v>
      </c>
      <c r="B69" s="13"/>
    </row>
    <row r="70" spans="1:4" x14ac:dyDescent="0.35">
      <c r="A70" s="1" t="s">
        <v>2</v>
      </c>
      <c r="B70" s="13"/>
    </row>
    <row r="71" spans="1:4" x14ac:dyDescent="0.35">
      <c r="A71" s="1" t="s">
        <v>3</v>
      </c>
      <c r="B71" s="13"/>
    </row>
    <row r="72" spans="1:4" x14ac:dyDescent="0.35">
      <c r="A72" s="1" t="s">
        <v>4</v>
      </c>
      <c r="B72" s="13"/>
    </row>
    <row r="73" spans="1:4" x14ac:dyDescent="0.35">
      <c r="A73" s="1" t="s">
        <v>5</v>
      </c>
      <c r="B73" s="13"/>
    </row>
    <row r="74" spans="1:4" x14ac:dyDescent="0.35">
      <c r="A74" s="8" t="s">
        <v>8</v>
      </c>
      <c r="B74" s="14"/>
    </row>
    <row r="75" spans="1:4" x14ac:dyDescent="0.35">
      <c r="A75" s="11" t="s">
        <v>11</v>
      </c>
      <c r="B75" s="13"/>
    </row>
    <row r="76" spans="1:4" x14ac:dyDescent="0.35">
      <c r="A76" s="1" t="s">
        <v>0</v>
      </c>
      <c r="B76" s="13"/>
    </row>
    <row r="77" spans="1:4" x14ac:dyDescent="0.35">
      <c r="A77" s="1" t="s">
        <v>1</v>
      </c>
      <c r="B77" s="13"/>
    </row>
    <row r="78" spans="1:4" x14ac:dyDescent="0.35">
      <c r="A78" s="1" t="s">
        <v>2</v>
      </c>
      <c r="B78" s="13"/>
    </row>
    <row r="79" spans="1:4" x14ac:dyDescent="0.35">
      <c r="A79" s="1" t="s">
        <v>3</v>
      </c>
      <c r="B79" s="13"/>
    </row>
    <row r="80" spans="1:4" x14ac:dyDescent="0.35">
      <c r="A80" s="1" t="s">
        <v>4</v>
      </c>
      <c r="B80" s="13"/>
    </row>
    <row r="81" spans="1:2" x14ac:dyDescent="0.35">
      <c r="A81" s="1" t="s">
        <v>5</v>
      </c>
      <c r="B81" s="13"/>
    </row>
    <row r="82" spans="1:2" x14ac:dyDescent="0.35">
      <c r="A82" s="8" t="s">
        <v>8</v>
      </c>
      <c r="B82" s="14"/>
    </row>
    <row r="83" spans="1:2" x14ac:dyDescent="0.35">
      <c r="A83" s="11" t="s">
        <v>12</v>
      </c>
      <c r="B83" s="13"/>
    </row>
    <row r="84" spans="1:2" x14ac:dyDescent="0.35">
      <c r="A84" s="1" t="s">
        <v>0</v>
      </c>
      <c r="B84" s="13"/>
    </row>
    <row r="85" spans="1:2" x14ac:dyDescent="0.35">
      <c r="A85" s="1" t="s">
        <v>1</v>
      </c>
      <c r="B85" s="13"/>
    </row>
    <row r="86" spans="1:2" x14ac:dyDescent="0.35">
      <c r="A86" s="1" t="s">
        <v>2</v>
      </c>
      <c r="B86" s="13"/>
    </row>
    <row r="87" spans="1:2" x14ac:dyDescent="0.35">
      <c r="A87" s="1" t="s">
        <v>3</v>
      </c>
      <c r="B87" s="13"/>
    </row>
    <row r="88" spans="1:2" x14ac:dyDescent="0.35">
      <c r="A88" s="1" t="s">
        <v>4</v>
      </c>
      <c r="B88" s="13"/>
    </row>
    <row r="89" spans="1:2" x14ac:dyDescent="0.35">
      <c r="A89" s="1" t="s">
        <v>5</v>
      </c>
      <c r="B89" s="13"/>
    </row>
    <row r="90" spans="1:2" x14ac:dyDescent="0.35">
      <c r="A90" s="8" t="s">
        <v>8</v>
      </c>
      <c r="B90" s="14"/>
    </row>
    <row r="91" spans="1:2" x14ac:dyDescent="0.35">
      <c r="A91" s="11" t="s">
        <v>13</v>
      </c>
      <c r="B91" s="13"/>
    </row>
    <row r="92" spans="1:2" x14ac:dyDescent="0.35">
      <c r="A92" s="1" t="s">
        <v>0</v>
      </c>
      <c r="B92" s="13"/>
    </row>
    <row r="93" spans="1:2" x14ac:dyDescent="0.35">
      <c r="A93" s="1" t="s">
        <v>1</v>
      </c>
      <c r="B93" s="13"/>
    </row>
    <row r="94" spans="1:2" x14ac:dyDescent="0.35">
      <c r="A94" s="1" t="s">
        <v>2</v>
      </c>
      <c r="B94" s="13"/>
    </row>
    <row r="95" spans="1:2" x14ac:dyDescent="0.35">
      <c r="A95" s="1" t="s">
        <v>3</v>
      </c>
      <c r="B95" s="13"/>
    </row>
    <row r="96" spans="1:2" x14ac:dyDescent="0.35">
      <c r="A96" s="1" t="s">
        <v>4</v>
      </c>
      <c r="B96" s="13"/>
    </row>
    <row r="97" spans="1:4" x14ac:dyDescent="0.35">
      <c r="A97" s="1" t="s">
        <v>5</v>
      </c>
      <c r="B97" s="13"/>
    </row>
    <row r="98" spans="1:4" x14ac:dyDescent="0.35">
      <c r="A98" s="12" t="s">
        <v>8</v>
      </c>
      <c r="B98" s="14"/>
    </row>
    <row r="99" spans="1:4" x14ac:dyDescent="0.35">
      <c r="B99" s="13"/>
    </row>
    <row r="100" spans="1:4" x14ac:dyDescent="0.35">
      <c r="A100" s="16" t="s">
        <v>8</v>
      </c>
      <c r="B100" s="15"/>
      <c r="C100" s="15"/>
      <c r="D100" s="15"/>
    </row>
    <row r="101" spans="1:4" x14ac:dyDescent="0.35">
      <c r="A101" t="s">
        <v>31</v>
      </c>
      <c r="B101" s="13"/>
    </row>
  </sheetData>
  <mergeCells count="1">
    <mergeCell ref="G3:L8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9"/>
  <sheetViews>
    <sheetView topLeftCell="A25" workbookViewId="0">
      <selection activeCell="G3" sqref="G3:L8"/>
    </sheetView>
  </sheetViews>
  <sheetFormatPr defaultColWidth="10.81640625" defaultRowHeight="14.5" x14ac:dyDescent="0.35"/>
  <cols>
    <col min="1" max="1" width="32.26953125" customWidth="1"/>
    <col min="2" max="2" width="11.81640625" bestFit="1" customWidth="1"/>
  </cols>
  <sheetData>
    <row r="1" spans="1:12" ht="15" x14ac:dyDescent="0.25">
      <c r="A1" t="s">
        <v>14</v>
      </c>
    </row>
    <row r="2" spans="1:12" ht="15" x14ac:dyDescent="0.25">
      <c r="A2" s="1"/>
      <c r="B2" s="6">
        <v>2004</v>
      </c>
      <c r="C2" s="6">
        <v>2010</v>
      </c>
      <c r="D2" s="6">
        <v>2018</v>
      </c>
      <c r="E2" s="6">
        <v>2020</v>
      </c>
    </row>
    <row r="3" spans="1:12" x14ac:dyDescent="0.35">
      <c r="A3" s="5" t="s">
        <v>9</v>
      </c>
      <c r="B3" s="5"/>
      <c r="C3" s="5"/>
      <c r="D3" s="5"/>
      <c r="E3" s="5"/>
      <c r="G3" s="20" t="s">
        <v>39</v>
      </c>
      <c r="H3" s="20"/>
      <c r="I3" s="20"/>
      <c r="J3" s="20"/>
      <c r="K3" s="20"/>
      <c r="L3" s="20"/>
    </row>
    <row r="4" spans="1:12" x14ac:dyDescent="0.35">
      <c r="A4" s="1" t="s">
        <v>0</v>
      </c>
      <c r="B4" s="7">
        <v>6499.8876281040393</v>
      </c>
      <c r="C4" s="7">
        <v>7456.2344982559698</v>
      </c>
      <c r="D4" s="7">
        <v>7699.3510927222196</v>
      </c>
      <c r="E4" s="7">
        <v>6767.5455741240003</v>
      </c>
      <c r="G4" s="20"/>
      <c r="H4" s="20"/>
      <c r="I4" s="20"/>
      <c r="J4" s="20"/>
      <c r="K4" s="20"/>
      <c r="L4" s="20"/>
    </row>
    <row r="5" spans="1:12" x14ac:dyDescent="0.35">
      <c r="A5" s="1" t="s">
        <v>1</v>
      </c>
      <c r="B5" s="7">
        <v>9560.0388655455372</v>
      </c>
      <c r="C5" s="7">
        <v>13117.137118364491</v>
      </c>
      <c r="D5" s="7">
        <v>14111.564800103582</v>
      </c>
      <c r="E5" s="7">
        <v>13605.168834123875</v>
      </c>
      <c r="G5" s="20"/>
      <c r="H5" s="20"/>
      <c r="I5" s="20"/>
      <c r="J5" s="20"/>
      <c r="K5" s="20"/>
      <c r="L5" s="20"/>
    </row>
    <row r="6" spans="1:12" x14ac:dyDescent="0.35">
      <c r="A6" s="1" t="s">
        <v>2</v>
      </c>
      <c r="B6" s="7">
        <v>3530.549072839769</v>
      </c>
      <c r="C6" s="7">
        <v>4236.4833066077381</v>
      </c>
      <c r="D6" s="7">
        <v>4635.7174127081971</v>
      </c>
      <c r="E6" s="7">
        <v>4136.4838815418971</v>
      </c>
      <c r="G6" s="20"/>
      <c r="H6" s="20"/>
      <c r="I6" s="20"/>
      <c r="J6" s="20"/>
      <c r="K6" s="20"/>
      <c r="L6" s="20"/>
    </row>
    <row r="7" spans="1:12" x14ac:dyDescent="0.35">
      <c r="A7" s="1" t="s">
        <v>3</v>
      </c>
      <c r="B7" s="7">
        <v>11767.525189772408</v>
      </c>
      <c r="C7" s="7">
        <v>14935.682947793222</v>
      </c>
      <c r="D7" s="7">
        <v>17338.445923715768</v>
      </c>
      <c r="E7" s="7">
        <v>13183.803420508128</v>
      </c>
      <c r="G7" s="20"/>
      <c r="H7" s="20"/>
      <c r="I7" s="20"/>
      <c r="J7" s="20"/>
      <c r="K7" s="20"/>
      <c r="L7" s="20"/>
    </row>
    <row r="8" spans="1:12" x14ac:dyDescent="0.35">
      <c r="A8" s="1" t="s">
        <v>4</v>
      </c>
      <c r="B8" s="7">
        <v>3432.8164544319802</v>
      </c>
      <c r="C8" s="7">
        <v>3956.4675307924267</v>
      </c>
      <c r="D8" s="7">
        <v>3605.2968836569707</v>
      </c>
      <c r="E8" s="7">
        <v>3354.1034969173093</v>
      </c>
      <c r="G8" s="20"/>
      <c r="H8" s="20"/>
      <c r="I8" s="20"/>
      <c r="J8" s="20"/>
      <c r="K8" s="20"/>
      <c r="L8" s="20"/>
    </row>
    <row r="9" spans="1:12" ht="15" x14ac:dyDescent="0.25">
      <c r="A9" s="1" t="s">
        <v>5</v>
      </c>
      <c r="B9" s="7">
        <v>11745.510296725613</v>
      </c>
      <c r="C9" s="7">
        <v>12162.582876156155</v>
      </c>
      <c r="D9" s="7">
        <v>13140.24546397119</v>
      </c>
      <c r="E9" s="7">
        <v>13245.517589155854</v>
      </c>
    </row>
    <row r="10" spans="1:12" ht="15" x14ac:dyDescent="0.25">
      <c r="A10" s="8" t="s">
        <v>8</v>
      </c>
      <c r="B10" s="9">
        <f>SUM(B4:B9)</f>
        <v>46536.327507419352</v>
      </c>
      <c r="C10" s="9">
        <f t="shared" ref="C10:E10" si="0">SUM(C4:C9)</f>
        <v>55864.588277970004</v>
      </c>
      <c r="D10" s="9">
        <f t="shared" si="0"/>
        <v>60530.621576877922</v>
      </c>
      <c r="E10" s="9">
        <f t="shared" si="0"/>
        <v>54292.62279637107</v>
      </c>
    </row>
    <row r="11" spans="1:12" ht="15" x14ac:dyDescent="0.25">
      <c r="A11" s="5" t="s">
        <v>7</v>
      </c>
      <c r="B11" s="10"/>
      <c r="C11" s="10"/>
      <c r="D11" s="10"/>
      <c r="E11" s="10"/>
    </row>
    <row r="12" spans="1:12" x14ac:dyDescent="0.35">
      <c r="A12" s="1" t="s">
        <v>0</v>
      </c>
      <c r="B12" s="7">
        <v>12532.611396008282</v>
      </c>
      <c r="C12" s="7">
        <v>14608.638836189122</v>
      </c>
      <c r="D12" s="7">
        <v>16450.420314025243</v>
      </c>
      <c r="E12" s="7">
        <v>15637.41122067178</v>
      </c>
    </row>
    <row r="13" spans="1:12" ht="15" x14ac:dyDescent="0.25">
      <c r="A13" s="1" t="s">
        <v>1</v>
      </c>
      <c r="B13" s="7">
        <v>3042.848560114448</v>
      </c>
      <c r="C13" s="7">
        <v>3927.7803038022898</v>
      </c>
      <c r="D13" s="7">
        <v>4345.2731591734318</v>
      </c>
      <c r="E13" s="7">
        <v>3640.098273656728</v>
      </c>
    </row>
    <row r="14" spans="1:12" x14ac:dyDescent="0.35">
      <c r="A14" s="1" t="s">
        <v>2</v>
      </c>
      <c r="B14" s="7">
        <v>209827.68800946535</v>
      </c>
      <c r="C14" s="7">
        <v>300533.83532194188</v>
      </c>
      <c r="D14" s="7">
        <v>338162.68625505344</v>
      </c>
      <c r="E14" s="7">
        <v>314216.02005757252</v>
      </c>
    </row>
    <row r="15" spans="1:12" ht="15" x14ac:dyDescent="0.25">
      <c r="A15" s="1" t="s">
        <v>3</v>
      </c>
      <c r="B15" s="7">
        <v>19193.962322788859</v>
      </c>
      <c r="C15" s="7">
        <v>26000.252405379095</v>
      </c>
      <c r="D15" s="7">
        <v>28053.120985747624</v>
      </c>
      <c r="E15" s="7">
        <v>16976.154003049094</v>
      </c>
    </row>
    <row r="16" spans="1:12" ht="15" x14ac:dyDescent="0.25">
      <c r="A16" s="1" t="s">
        <v>4</v>
      </c>
      <c r="B16" s="7">
        <v>40567.693215363033</v>
      </c>
      <c r="C16" s="7">
        <v>52472.634143656396</v>
      </c>
      <c r="D16" s="7">
        <v>46405.084640500027</v>
      </c>
      <c r="E16" s="7">
        <v>36653.97219370387</v>
      </c>
    </row>
    <row r="17" spans="1:5" ht="15" x14ac:dyDescent="0.25">
      <c r="A17" s="1" t="s">
        <v>5</v>
      </c>
      <c r="B17" s="7">
        <v>127262.65587965248</v>
      </c>
      <c r="C17" s="7">
        <v>165454.39564163415</v>
      </c>
      <c r="D17" s="7">
        <v>154995.12534874462</v>
      </c>
      <c r="E17" s="7">
        <v>148934.56796387146</v>
      </c>
    </row>
    <row r="18" spans="1:5" ht="15" x14ac:dyDescent="0.25">
      <c r="A18" s="8" t="s">
        <v>8</v>
      </c>
      <c r="B18" s="9">
        <f>SUM(B12:B17)</f>
        <v>412427.45938339247</v>
      </c>
      <c r="C18" s="9">
        <f t="shared" ref="C18:E18" si="1">SUM(C12:C17)</f>
        <v>562997.53665260295</v>
      </c>
      <c r="D18" s="9">
        <f t="shared" si="1"/>
        <v>588411.71070324443</v>
      </c>
      <c r="E18" s="9">
        <f t="shared" si="1"/>
        <v>536058.22371252545</v>
      </c>
    </row>
    <row r="19" spans="1:5" x14ac:dyDescent="0.35">
      <c r="A19" s="5" t="s">
        <v>6</v>
      </c>
      <c r="B19" s="10">
        <v>38491972</v>
      </c>
      <c r="C19" s="10">
        <v>40788453</v>
      </c>
      <c r="D19" s="10">
        <v>44494502</v>
      </c>
      <c r="E19" s="10">
        <v>45376763</v>
      </c>
    </row>
    <row r="20" spans="1:5" s="2" customFormat="1" ht="15" x14ac:dyDescent="0.25">
      <c r="B20" s="3"/>
      <c r="C20" s="3"/>
      <c r="D20" s="3"/>
      <c r="E20" s="3"/>
    </row>
    <row r="21" spans="1:5" ht="15" x14ac:dyDescent="0.25">
      <c r="A21" s="2" t="s">
        <v>15</v>
      </c>
      <c r="B21" s="6">
        <v>2004</v>
      </c>
      <c r="C21" s="6">
        <v>2010</v>
      </c>
      <c r="D21" s="6">
        <v>2018</v>
      </c>
      <c r="E21" s="6">
        <v>2020</v>
      </c>
    </row>
    <row r="22" spans="1:5" ht="15" x14ac:dyDescent="0.25">
      <c r="A22" s="4" t="s">
        <v>22</v>
      </c>
      <c r="B22">
        <f>B19/1000000</f>
        <v>38.491971999999997</v>
      </c>
      <c r="C22">
        <f t="shared" ref="C22:E22" si="2">C19/1000000</f>
        <v>40.788452999999997</v>
      </c>
      <c r="D22">
        <f t="shared" si="2"/>
        <v>44.494501999999997</v>
      </c>
      <c r="E22">
        <f t="shared" si="2"/>
        <v>45.376762999999997</v>
      </c>
    </row>
    <row r="23" spans="1:5" ht="15" x14ac:dyDescent="0.25">
      <c r="A23" s="4" t="s">
        <v>23</v>
      </c>
      <c r="B23">
        <f>B18/B22</f>
        <v>10714.635752706889</v>
      </c>
      <c r="C23">
        <f t="shared" ref="C23:E23" si="3">C18/C22</f>
        <v>13802.865645642481</v>
      </c>
      <c r="D23">
        <f t="shared" si="3"/>
        <v>13224.36895019624</v>
      </c>
      <c r="E23">
        <f t="shared" si="3"/>
        <v>11813.496342004948</v>
      </c>
    </row>
    <row r="24" spans="1:5" x14ac:dyDescent="0.35">
      <c r="A24" s="4" t="s">
        <v>24</v>
      </c>
    </row>
    <row r="25" spans="1:5" x14ac:dyDescent="0.35">
      <c r="A25" s="1" t="s">
        <v>0</v>
      </c>
      <c r="B25">
        <f>B12/$B$18</f>
        <v>3.0387432046220689E-2</v>
      </c>
      <c r="C25">
        <f>C12/$C$18</f>
        <v>2.5947962264714786E-2</v>
      </c>
      <c r="D25">
        <f>D12/$D$18</f>
        <v>2.7957329901480726E-2</v>
      </c>
      <c r="E25">
        <f>E12/$E$18</f>
        <v>2.9171105915274102E-2</v>
      </c>
    </row>
    <row r="26" spans="1:5" x14ac:dyDescent="0.35">
      <c r="A26" s="1" t="s">
        <v>1</v>
      </c>
      <c r="B26">
        <f t="shared" ref="B26:B30" si="4">B13/$B$18</f>
        <v>7.3779000182570692E-3</v>
      </c>
      <c r="C26">
        <f t="shared" ref="C26:C30" si="5">C13/$C$18</f>
        <v>6.9765497148630024E-3</v>
      </c>
      <c r="D26">
        <f t="shared" ref="D26:D30" si="6">D13/$D$18</f>
        <v>7.3847496236608681E-3</v>
      </c>
      <c r="E26">
        <f t="shared" ref="E26:E30" si="7">E13/$E$18</f>
        <v>6.7904904964368592E-3</v>
      </c>
    </row>
    <row r="27" spans="1:5" x14ac:dyDescent="0.35">
      <c r="A27" s="1" t="s">
        <v>2</v>
      </c>
      <c r="B27">
        <f t="shared" si="4"/>
        <v>0.50876265203866933</v>
      </c>
      <c r="C27">
        <f t="shared" si="5"/>
        <v>0.53381021364465753</v>
      </c>
      <c r="D27">
        <f t="shared" si="6"/>
        <v>0.57470420813157497</v>
      </c>
      <c r="E27">
        <f t="shared" si="7"/>
        <v>0.58616024558197743</v>
      </c>
    </row>
    <row r="28" spans="1:5" x14ac:dyDescent="0.35">
      <c r="A28" s="1" t="s">
        <v>3</v>
      </c>
      <c r="B28">
        <f t="shared" si="4"/>
        <v>4.6539001916810187E-2</v>
      </c>
      <c r="C28">
        <f t="shared" si="5"/>
        <v>4.6181822677178998E-2</v>
      </c>
      <c r="D28">
        <f t="shared" si="6"/>
        <v>4.7676007250467091E-2</v>
      </c>
      <c r="E28">
        <f t="shared" si="7"/>
        <v>3.1668489078441935E-2</v>
      </c>
    </row>
    <row r="29" spans="1:5" x14ac:dyDescent="0.35">
      <c r="A29" s="1" t="s">
        <v>4</v>
      </c>
      <c r="B29">
        <f t="shared" si="4"/>
        <v>9.8363220712836472E-2</v>
      </c>
      <c r="C29">
        <f t="shared" si="5"/>
        <v>9.3202244641497567E-2</v>
      </c>
      <c r="D29">
        <f t="shared" si="6"/>
        <v>7.8864991631520484E-2</v>
      </c>
      <c r="E29">
        <f t="shared" si="7"/>
        <v>6.8376848954677119E-2</v>
      </c>
    </row>
    <row r="30" spans="1:5" x14ac:dyDescent="0.35">
      <c r="A30" s="1" t="s">
        <v>5</v>
      </c>
      <c r="B30">
        <f t="shared" si="4"/>
        <v>0.30856979326720613</v>
      </c>
      <c r="C30">
        <f t="shared" si="5"/>
        <v>0.29388120705708809</v>
      </c>
      <c r="D30">
        <f t="shared" si="6"/>
        <v>0.26341271346129586</v>
      </c>
      <c r="E30">
        <f t="shared" si="7"/>
        <v>0.27783281997319254</v>
      </c>
    </row>
    <row r="31" spans="1:5" x14ac:dyDescent="0.35">
      <c r="A31" s="4" t="s">
        <v>25</v>
      </c>
    </row>
    <row r="32" spans="1:5" x14ac:dyDescent="0.35">
      <c r="A32" s="1" t="s">
        <v>0</v>
      </c>
      <c r="B32">
        <f>B4/B12</f>
        <v>0.51863792969550593</v>
      </c>
      <c r="C32">
        <f t="shared" ref="C32:E32" si="8">C4/C12</f>
        <v>0.51039898938325989</v>
      </c>
      <c r="D32">
        <f t="shared" si="8"/>
        <v>0.46803370040083009</v>
      </c>
      <c r="E32">
        <f t="shared" si="8"/>
        <v>0.43277915241991494</v>
      </c>
    </row>
    <row r="33" spans="1:5" x14ac:dyDescent="0.35">
      <c r="A33" s="1" t="s">
        <v>1</v>
      </c>
      <c r="B33">
        <f t="shared" ref="B33:E37" si="9">B5/B13</f>
        <v>3.1418056721120435</v>
      </c>
      <c r="C33">
        <f t="shared" si="9"/>
        <v>3.3395801454746437</v>
      </c>
      <c r="D33">
        <f t="shared" si="9"/>
        <v>3.247566788824829</v>
      </c>
      <c r="E33">
        <f t="shared" si="9"/>
        <v>3.7375828374151423</v>
      </c>
    </row>
    <row r="34" spans="1:5" x14ac:dyDescent="0.35">
      <c r="A34" s="1" t="s">
        <v>2</v>
      </c>
      <c r="B34">
        <f t="shared" si="9"/>
        <v>1.6825944689818559E-2</v>
      </c>
      <c r="C34">
        <f t="shared" si="9"/>
        <v>1.4096526942031255E-2</v>
      </c>
      <c r="D34">
        <f t="shared" si="9"/>
        <v>1.3708542074957928E-2</v>
      </c>
      <c r="E34">
        <f t="shared" si="9"/>
        <v>1.3164458899275684E-2</v>
      </c>
    </row>
    <row r="35" spans="1:5" x14ac:dyDescent="0.35">
      <c r="A35" s="1" t="s">
        <v>3</v>
      </c>
      <c r="B35">
        <f t="shared" si="9"/>
        <v>0.61308472903486466</v>
      </c>
      <c r="C35">
        <f t="shared" si="9"/>
        <v>0.57444376750370452</v>
      </c>
      <c r="D35">
        <f t="shared" si="9"/>
        <v>0.61805764615368675</v>
      </c>
      <c r="E35">
        <f t="shared" si="9"/>
        <v>0.77660719961306779</v>
      </c>
    </row>
    <row r="36" spans="1:5" x14ac:dyDescent="0.35">
      <c r="A36" s="1" t="s">
        <v>4</v>
      </c>
      <c r="B36">
        <f t="shared" si="9"/>
        <v>8.4619463971196879E-2</v>
      </c>
      <c r="C36">
        <f>C8/C16</f>
        <v>7.5400589190179584E-2</v>
      </c>
      <c r="D36">
        <f t="shared" si="9"/>
        <v>7.7691850183814748E-2</v>
      </c>
      <c r="E36">
        <f t="shared" si="9"/>
        <v>9.1507230899614489E-2</v>
      </c>
    </row>
    <row r="37" spans="1:5" x14ac:dyDescent="0.35">
      <c r="A37" s="1" t="s">
        <v>5</v>
      </c>
      <c r="B37">
        <f t="shared" si="9"/>
        <v>9.229345573168693E-2</v>
      </c>
      <c r="C37">
        <f t="shared" si="9"/>
        <v>7.351018284518529E-2</v>
      </c>
      <c r="D37">
        <f t="shared" si="9"/>
        <v>8.4778443414947169E-2</v>
      </c>
      <c r="E37">
        <f t="shared" si="9"/>
        <v>8.8935146287656669E-2</v>
      </c>
    </row>
    <row r="39" spans="1:5" x14ac:dyDescent="0.35">
      <c r="A39" t="s">
        <v>17</v>
      </c>
      <c r="B39" s="6" t="s">
        <v>35</v>
      </c>
      <c r="C39" s="6" t="s">
        <v>36</v>
      </c>
      <c r="D39" s="6" t="s">
        <v>37</v>
      </c>
    </row>
    <row r="40" spans="1:5" x14ac:dyDescent="0.35">
      <c r="A40" s="4" t="s">
        <v>26</v>
      </c>
    </row>
    <row r="41" spans="1:5" x14ac:dyDescent="0.35">
      <c r="A41" s="4" t="s">
        <v>27</v>
      </c>
    </row>
    <row r="42" spans="1:5" x14ac:dyDescent="0.35">
      <c r="A42" s="4" t="s">
        <v>29</v>
      </c>
    </row>
    <row r="43" spans="1:5" x14ac:dyDescent="0.35">
      <c r="A43" s="1" t="s">
        <v>0</v>
      </c>
    </row>
    <row r="44" spans="1:5" x14ac:dyDescent="0.35">
      <c r="A44" s="1" t="s">
        <v>1</v>
      </c>
    </row>
    <row r="45" spans="1:5" x14ac:dyDescent="0.35">
      <c r="A45" s="1" t="s">
        <v>2</v>
      </c>
    </row>
    <row r="46" spans="1:5" x14ac:dyDescent="0.35">
      <c r="A46" s="1" t="s">
        <v>3</v>
      </c>
    </row>
    <row r="47" spans="1:5" x14ac:dyDescent="0.35">
      <c r="A47" s="1" t="s">
        <v>4</v>
      </c>
    </row>
    <row r="48" spans="1:5" x14ac:dyDescent="0.35">
      <c r="A48" s="1" t="s">
        <v>5</v>
      </c>
    </row>
    <row r="49" spans="1:1" x14ac:dyDescent="0.35">
      <c r="A49" s="4" t="s">
        <v>28</v>
      </c>
    </row>
    <row r="50" spans="1:1" x14ac:dyDescent="0.35">
      <c r="A50" s="1" t="s">
        <v>0</v>
      </c>
    </row>
    <row r="51" spans="1:1" x14ac:dyDescent="0.35">
      <c r="A51" s="1" t="s">
        <v>1</v>
      </c>
    </row>
    <row r="52" spans="1:1" x14ac:dyDescent="0.35">
      <c r="A52" s="1" t="s">
        <v>2</v>
      </c>
    </row>
    <row r="53" spans="1:1" x14ac:dyDescent="0.35">
      <c r="A53" s="1" t="s">
        <v>3</v>
      </c>
    </row>
    <row r="54" spans="1:1" x14ac:dyDescent="0.35">
      <c r="A54" s="1" t="s">
        <v>4</v>
      </c>
    </row>
    <row r="55" spans="1:1" x14ac:dyDescent="0.35">
      <c r="A55" s="1" t="s">
        <v>5</v>
      </c>
    </row>
    <row r="57" spans="1:1" x14ac:dyDescent="0.35">
      <c r="A57" t="s">
        <v>33</v>
      </c>
    </row>
    <row r="58" spans="1:1" x14ac:dyDescent="0.35">
      <c r="A58" s="4" t="s">
        <v>20</v>
      </c>
    </row>
    <row r="59" spans="1:1" x14ac:dyDescent="0.35">
      <c r="A59" s="1" t="s">
        <v>0</v>
      </c>
    </row>
    <row r="60" spans="1:1" x14ac:dyDescent="0.35">
      <c r="A60" s="1" t="s">
        <v>1</v>
      </c>
    </row>
    <row r="61" spans="1:1" x14ac:dyDescent="0.35">
      <c r="A61" s="1" t="s">
        <v>2</v>
      </c>
    </row>
    <row r="62" spans="1:1" x14ac:dyDescent="0.35">
      <c r="A62" s="1" t="s">
        <v>3</v>
      </c>
    </row>
    <row r="63" spans="1:1" x14ac:dyDescent="0.35">
      <c r="A63" s="1" t="s">
        <v>4</v>
      </c>
    </row>
    <row r="64" spans="1:1" x14ac:dyDescent="0.35">
      <c r="A64" s="1" t="s">
        <v>5</v>
      </c>
    </row>
    <row r="65" spans="1:4" x14ac:dyDescent="0.35">
      <c r="A65" s="4" t="s">
        <v>21</v>
      </c>
    </row>
    <row r="66" spans="1:4" x14ac:dyDescent="0.35">
      <c r="A66" s="4" t="s">
        <v>30</v>
      </c>
    </row>
    <row r="67" spans="1:4" x14ac:dyDescent="0.35">
      <c r="A67" s="1" t="s">
        <v>0</v>
      </c>
    </row>
    <row r="68" spans="1:4" x14ac:dyDescent="0.35">
      <c r="A68" s="1" t="s">
        <v>1</v>
      </c>
    </row>
    <row r="69" spans="1:4" x14ac:dyDescent="0.35">
      <c r="A69" s="1" t="s">
        <v>2</v>
      </c>
    </row>
    <row r="70" spans="1:4" x14ac:dyDescent="0.35">
      <c r="A70" s="1" t="s">
        <v>3</v>
      </c>
    </row>
    <row r="71" spans="1:4" x14ac:dyDescent="0.35">
      <c r="A71" s="1" t="s">
        <v>4</v>
      </c>
    </row>
    <row r="72" spans="1:4" x14ac:dyDescent="0.35">
      <c r="A72" s="1" t="s">
        <v>5</v>
      </c>
    </row>
    <row r="74" spans="1:4" x14ac:dyDescent="0.35">
      <c r="A74" t="s">
        <v>34</v>
      </c>
      <c r="B74" s="6" t="s">
        <v>35</v>
      </c>
      <c r="C74" s="6" t="s">
        <v>36</v>
      </c>
      <c r="D74" s="6" t="s">
        <v>37</v>
      </c>
    </row>
    <row r="75" spans="1:4" x14ac:dyDescent="0.35">
      <c r="A75" s="11" t="s">
        <v>10</v>
      </c>
    </row>
    <row r="76" spans="1:4" x14ac:dyDescent="0.35">
      <c r="A76" s="1" t="s">
        <v>0</v>
      </c>
      <c r="B76" s="17"/>
    </row>
    <row r="77" spans="1:4" x14ac:dyDescent="0.35">
      <c r="A77" s="1" t="s">
        <v>1</v>
      </c>
      <c r="B77" s="17"/>
    </row>
    <row r="78" spans="1:4" x14ac:dyDescent="0.35">
      <c r="A78" s="1" t="s">
        <v>2</v>
      </c>
      <c r="B78" s="17"/>
    </row>
    <row r="79" spans="1:4" x14ac:dyDescent="0.35">
      <c r="A79" s="1" t="s">
        <v>3</v>
      </c>
      <c r="B79" s="17"/>
    </row>
    <row r="80" spans="1:4" x14ac:dyDescent="0.35">
      <c r="A80" s="1" t="s">
        <v>4</v>
      </c>
      <c r="B80" s="17"/>
    </row>
    <row r="81" spans="1:4" x14ac:dyDescent="0.35">
      <c r="A81" s="1" t="s">
        <v>5</v>
      </c>
      <c r="B81" s="17"/>
    </row>
    <row r="82" spans="1:4" x14ac:dyDescent="0.35">
      <c r="A82" s="8" t="s">
        <v>8</v>
      </c>
      <c r="B82" s="18"/>
      <c r="D82" s="13"/>
    </row>
    <row r="83" spans="1:4" x14ac:dyDescent="0.35">
      <c r="A83" s="11" t="s">
        <v>11</v>
      </c>
      <c r="B83" s="17"/>
    </row>
    <row r="84" spans="1:4" x14ac:dyDescent="0.35">
      <c r="A84" s="1" t="s">
        <v>0</v>
      </c>
      <c r="B84" s="17"/>
    </row>
    <row r="85" spans="1:4" x14ac:dyDescent="0.35">
      <c r="A85" s="1" t="s">
        <v>1</v>
      </c>
      <c r="B85" s="17"/>
    </row>
    <row r="86" spans="1:4" x14ac:dyDescent="0.35">
      <c r="A86" s="1" t="s">
        <v>2</v>
      </c>
      <c r="B86" s="17"/>
    </row>
    <row r="87" spans="1:4" x14ac:dyDescent="0.35">
      <c r="A87" s="1" t="s">
        <v>3</v>
      </c>
      <c r="B87" s="17"/>
    </row>
    <row r="88" spans="1:4" x14ac:dyDescent="0.35">
      <c r="A88" s="1" t="s">
        <v>4</v>
      </c>
      <c r="B88" s="17"/>
    </row>
    <row r="89" spans="1:4" x14ac:dyDescent="0.35">
      <c r="A89" s="1" t="s">
        <v>5</v>
      </c>
      <c r="B89" s="17"/>
    </row>
    <row r="90" spans="1:4" x14ac:dyDescent="0.35">
      <c r="A90" s="8" t="s">
        <v>8</v>
      </c>
      <c r="B90" s="18"/>
    </row>
    <row r="91" spans="1:4" x14ac:dyDescent="0.35">
      <c r="A91" s="11" t="s">
        <v>12</v>
      </c>
      <c r="B91" s="17"/>
    </row>
    <row r="92" spans="1:4" x14ac:dyDescent="0.35">
      <c r="A92" s="1" t="s">
        <v>0</v>
      </c>
      <c r="B92" s="17"/>
    </row>
    <row r="93" spans="1:4" x14ac:dyDescent="0.35">
      <c r="A93" s="1" t="s">
        <v>1</v>
      </c>
      <c r="B93" s="17"/>
    </row>
    <row r="94" spans="1:4" x14ac:dyDescent="0.35">
      <c r="A94" s="1" t="s">
        <v>2</v>
      </c>
      <c r="B94" s="17"/>
    </row>
    <row r="95" spans="1:4" x14ac:dyDescent="0.35">
      <c r="A95" s="1" t="s">
        <v>3</v>
      </c>
      <c r="B95" s="17"/>
    </row>
    <row r="96" spans="1:4" x14ac:dyDescent="0.35">
      <c r="A96" s="1" t="s">
        <v>4</v>
      </c>
      <c r="B96" s="17"/>
    </row>
    <row r="97" spans="1:4" x14ac:dyDescent="0.35">
      <c r="A97" s="1" t="s">
        <v>5</v>
      </c>
      <c r="B97" s="17"/>
    </row>
    <row r="98" spans="1:4" x14ac:dyDescent="0.35">
      <c r="A98" s="8" t="s">
        <v>8</v>
      </c>
      <c r="B98" s="18"/>
    </row>
    <row r="99" spans="1:4" x14ac:dyDescent="0.35">
      <c r="A99" s="11" t="s">
        <v>13</v>
      </c>
      <c r="B99" s="17"/>
    </row>
    <row r="100" spans="1:4" x14ac:dyDescent="0.35">
      <c r="A100" s="1" t="s">
        <v>0</v>
      </c>
      <c r="B100" s="17"/>
    </row>
    <row r="101" spans="1:4" x14ac:dyDescent="0.35">
      <c r="A101" s="1" t="s">
        <v>1</v>
      </c>
      <c r="B101" s="17"/>
    </row>
    <row r="102" spans="1:4" x14ac:dyDescent="0.35">
      <c r="A102" s="1" t="s">
        <v>2</v>
      </c>
      <c r="B102" s="17"/>
    </row>
    <row r="103" spans="1:4" x14ac:dyDescent="0.35">
      <c r="A103" s="1" t="s">
        <v>3</v>
      </c>
      <c r="B103" s="17"/>
    </row>
    <row r="104" spans="1:4" x14ac:dyDescent="0.35">
      <c r="A104" s="1" t="s">
        <v>4</v>
      </c>
      <c r="B104" s="17"/>
    </row>
    <row r="105" spans="1:4" x14ac:dyDescent="0.35">
      <c r="A105" s="1" t="s">
        <v>5</v>
      </c>
      <c r="B105" s="17"/>
    </row>
    <row r="106" spans="1:4" x14ac:dyDescent="0.35">
      <c r="A106" s="12" t="s">
        <v>8</v>
      </c>
      <c r="B106" s="18"/>
    </row>
    <row r="107" spans="1:4" x14ac:dyDescent="0.35">
      <c r="B107" s="13"/>
    </row>
    <row r="108" spans="1:4" x14ac:dyDescent="0.35">
      <c r="A108" s="16" t="s">
        <v>8</v>
      </c>
      <c r="B108" s="19"/>
      <c r="C108" s="19"/>
      <c r="D108" s="19"/>
    </row>
    <row r="109" spans="1:4" x14ac:dyDescent="0.35">
      <c r="A109" t="s">
        <v>32</v>
      </c>
      <c r="B109" s="17"/>
    </row>
  </sheetData>
  <mergeCells count="1">
    <mergeCell ref="G3:L8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A4" sqref="A4:L7"/>
    </sheetView>
  </sheetViews>
  <sheetFormatPr defaultColWidth="9.1796875" defaultRowHeight="14.5" x14ac:dyDescent="0.35"/>
  <cols>
    <col min="1" max="1" width="7.81640625" customWidth="1"/>
  </cols>
  <sheetData>
    <row r="1" spans="1:12" ht="15" x14ac:dyDescent="0.25">
      <c r="A1" s="22" t="s">
        <v>40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14.5" customHeight="1" x14ac:dyDescent="0.35">
      <c r="A2" s="21" t="s">
        <v>44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x14ac:dyDescent="0.3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2" x14ac:dyDescent="0.3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2" x14ac:dyDescent="0.35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</row>
    <row r="6" spans="1:12" x14ac:dyDescent="0.35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x14ac:dyDescent="0.35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</row>
    <row r="8" spans="1:12" x14ac:dyDescent="0.35">
      <c r="A8" s="21" t="s">
        <v>51</v>
      </c>
      <c r="B8" s="21" t="s">
        <v>41</v>
      </c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12" x14ac:dyDescent="0.3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pans="1:12" x14ac:dyDescent="0.35">
      <c r="A10" s="29"/>
      <c r="B10" s="30"/>
      <c r="C10" s="26" t="s">
        <v>46</v>
      </c>
      <c r="D10" s="26"/>
      <c r="E10" s="26" t="s">
        <v>47</v>
      </c>
      <c r="F10" s="26"/>
      <c r="G10" s="26" t="s">
        <v>48</v>
      </c>
      <c r="H10" s="26"/>
      <c r="I10" s="35"/>
      <c r="J10" s="29"/>
      <c r="K10" s="29"/>
      <c r="L10" s="29"/>
    </row>
    <row r="11" spans="1:12" x14ac:dyDescent="0.35">
      <c r="A11" s="31"/>
      <c r="B11" s="32"/>
      <c r="C11" s="27"/>
      <c r="D11" s="27"/>
      <c r="E11" s="27"/>
      <c r="F11" s="27"/>
      <c r="G11" s="27"/>
      <c r="H11" s="27"/>
      <c r="I11" s="36"/>
      <c r="J11" s="31"/>
      <c r="K11" s="31"/>
      <c r="L11" s="31"/>
    </row>
    <row r="12" spans="1:12" x14ac:dyDescent="0.35">
      <c r="A12" s="21" t="s">
        <v>52</v>
      </c>
      <c r="B12" s="21" t="s">
        <v>42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</row>
    <row r="13" spans="1:12" x14ac:dyDescent="0.3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</row>
    <row r="14" spans="1:12" x14ac:dyDescent="0.35">
      <c r="A14" s="23"/>
      <c r="B14" s="33"/>
      <c r="C14" s="26" t="s">
        <v>49</v>
      </c>
      <c r="D14" s="26"/>
      <c r="E14" s="26" t="s">
        <v>50</v>
      </c>
      <c r="F14" s="26"/>
      <c r="G14" s="26" t="s">
        <v>48</v>
      </c>
      <c r="H14" s="26"/>
      <c r="I14" s="37"/>
      <c r="J14" s="23"/>
      <c r="K14" s="23"/>
      <c r="L14" s="23"/>
    </row>
    <row r="15" spans="1:12" x14ac:dyDescent="0.35">
      <c r="A15" s="25"/>
      <c r="B15" s="34"/>
      <c r="C15" s="27"/>
      <c r="D15" s="27"/>
      <c r="E15" s="27"/>
      <c r="F15" s="27"/>
      <c r="G15" s="27"/>
      <c r="H15" s="27"/>
      <c r="I15" s="38"/>
      <c r="J15" s="25"/>
      <c r="K15" s="25"/>
      <c r="L15" s="25"/>
    </row>
    <row r="16" spans="1:12" x14ac:dyDescent="0.35">
      <c r="A16" s="21" t="s">
        <v>45</v>
      </c>
      <c r="B16" s="21" t="s">
        <v>43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</row>
    <row r="17" spans="1:12" x14ac:dyDescent="0.3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</row>
    <row r="18" spans="1:12" x14ac:dyDescent="0.35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</row>
    <row r="19" spans="1:12" x14ac:dyDescent="0.35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</row>
    <row r="20" spans="1:12" x14ac:dyDescent="0.35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</row>
    <row r="21" spans="1:12" x14ac:dyDescent="0.3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</row>
    <row r="22" spans="1:12" ht="15" x14ac:dyDescent="0.25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</row>
  </sheetData>
  <mergeCells count="24">
    <mergeCell ref="A18:L21"/>
    <mergeCell ref="A22:L22"/>
    <mergeCell ref="A10:B11"/>
    <mergeCell ref="A14:B15"/>
    <mergeCell ref="I10:L11"/>
    <mergeCell ref="I14:L15"/>
    <mergeCell ref="C14:D14"/>
    <mergeCell ref="E14:F14"/>
    <mergeCell ref="G14:H14"/>
    <mergeCell ref="C15:D15"/>
    <mergeCell ref="E15:F15"/>
    <mergeCell ref="G15:H15"/>
    <mergeCell ref="A2:L3"/>
    <mergeCell ref="A1:L1"/>
    <mergeCell ref="A8:L9"/>
    <mergeCell ref="A12:L13"/>
    <mergeCell ref="A16:L17"/>
    <mergeCell ref="A4:L7"/>
    <mergeCell ref="C10:D10"/>
    <mergeCell ref="E10:F10"/>
    <mergeCell ref="C11:D11"/>
    <mergeCell ref="E11:F11"/>
    <mergeCell ref="G10:H10"/>
    <mergeCell ref="G11:H1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revisión+ejemploB</vt:lpstr>
      <vt:lpstr>ejemploA</vt:lpstr>
      <vt:lpstr>ejercicio1</vt:lpstr>
      <vt:lpstr>ejercicio2</vt:lpstr>
      <vt:lpstr>ejercicio3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Florencia</dc:creator>
  <cp:lastModifiedBy>Florencia Zabaloy</cp:lastModifiedBy>
  <dcterms:created xsi:type="dcterms:W3CDTF">2022-02-22T14:37:07Z</dcterms:created>
  <dcterms:modified xsi:type="dcterms:W3CDTF">2022-03-10T22:09:18Z</dcterms:modified>
</cp:coreProperties>
</file>